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E9C0AB7C-C614-448F-9281-4E83C4652B07}" xr6:coauthVersionLast="43" xr6:coauthVersionMax="43" xr10:uidLastSave="{00000000-0000-0000-0000-000000000000}"/>
  <workbookProtection workbookAlgorithmName="SHA-512" workbookHashValue="pl8OG9oHMGxHy8WxjDavrPaPJqgxgTMuAqfBYlAYhQSdgm7QHMH8gnj7Guv+F7YVUbTxmGIEkEhvCNKkb/pMWQ==" workbookSaltValue="Y36p5rX2iLq3LLqROA5RlQ==" workbookSpinCount="100000" lockStructure="1"/>
  <bookViews>
    <workbookView xWindow="-120" yWindow="-120" windowWidth="29040" windowHeight="15840" xr2:uid="{00000000-000D-0000-FFFF-FFFF00000000}"/>
  </bookViews>
  <sheets>
    <sheet name="PROTOKÓŁ" sheetId="40" r:id="rId1"/>
    <sheet name="Lista sędziów uprawnionych" sheetId="43" state="hidden" r:id="rId2"/>
    <sheet name="Terminarz" sheetId="42" state="hidden" r:id="rId3"/>
    <sheet name="baza zawodników" sheetId="41" state="hidden" r:id="rId4"/>
    <sheet name="BAZA PZTS" sheetId="7" state="hidden" r:id="rId5"/>
  </sheets>
  <externalReferences>
    <externalReference r:id="rId6"/>
    <externalReference r:id="rId7"/>
    <externalReference r:id="rId8"/>
  </externalReferences>
  <definedNames>
    <definedName name="A4RT">#REF!</definedName>
    <definedName name="baza01">'[1]BAZA PZTS'!$A$1:$K$552</definedName>
    <definedName name="BAZA02">'BAZA PZTS'!$A$1:$L$383</definedName>
    <definedName name="BAZALST">#REF!</definedName>
    <definedName name="GPPMLODZIK">#REF!</definedName>
    <definedName name="GPPZAK">#REF!</definedName>
    <definedName name="GR3P">#REF!</definedName>
    <definedName name="GR4P">#REF!</definedName>
    <definedName name="GR5P">#REF!</definedName>
    <definedName name="GRPA3">#REF!</definedName>
    <definedName name="GRPA4">#REF!</definedName>
    <definedName name="GRPA5">#REF!</definedName>
    <definedName name="grupa4a">#REF!</definedName>
    <definedName name="grupy4">#REF!</definedName>
    <definedName name="IMWJUNIOR">#REF!</definedName>
    <definedName name="IMWKADET">#REF!</definedName>
    <definedName name="IMWMLODZIK">#REF!</definedName>
    <definedName name="IMWS">#REF!</definedName>
    <definedName name="IMWSENIOR">#REF!</definedName>
    <definedName name="IMWZAK">#REF!</definedName>
    <definedName name="JUNIOR">#REF!</definedName>
    <definedName name="KADET">#REF!</definedName>
    <definedName name="KLUB">[2]Arkusz1!$A$1:$G$33</definedName>
    <definedName name="KLUBY01">'[1]BAZA KLUBY'!$A$1:$G$100</definedName>
    <definedName name="lista">'[1]LISTA STARTOWA'!$B$7:$G$24</definedName>
    <definedName name="LISTA99">'[2]LISTA STARTOWA '!$A$9:$F$41</definedName>
    <definedName name="listast">'[1]LISTA STARTOWA'!$C$7:$G$23</definedName>
    <definedName name="LISTAST1">#REF!</definedName>
    <definedName name="MGR3A">#REF!</definedName>
    <definedName name="MGRP3A">#REF!</definedName>
    <definedName name="MGRP3B">#REF!</definedName>
    <definedName name="MGRP3C">#REF!</definedName>
    <definedName name="MGRP3D">#REF!</definedName>
    <definedName name="MGRP3E">#REF!</definedName>
    <definedName name="MGRP3F">#REF!</definedName>
    <definedName name="MGRP3G">#REF!</definedName>
    <definedName name="MGRP3H">#REF!</definedName>
    <definedName name="MGRP3I">#REF!</definedName>
    <definedName name="MGRP3J">#REF!</definedName>
    <definedName name="MGRP3K">#REF!</definedName>
    <definedName name="MGRP3L">#REF!</definedName>
    <definedName name="MGRP3M">#REF!</definedName>
    <definedName name="MGRP3N">#REF!</definedName>
    <definedName name="MGRP3O">#REF!</definedName>
    <definedName name="MGRP3P">#REF!</definedName>
    <definedName name="MGRP4A">#REF!</definedName>
    <definedName name="MGRP4B">#REF!</definedName>
    <definedName name="MGRP4C">#REF!</definedName>
    <definedName name="MGRP4D">#REF!</definedName>
    <definedName name="MGRP4E">#REF!</definedName>
    <definedName name="MGRP4F">#REF!</definedName>
    <definedName name="MGRP4G">#REF!</definedName>
    <definedName name="MGRP4H">#REF!</definedName>
    <definedName name="MGRP4I">#REF!</definedName>
    <definedName name="MGRP4J">#REF!</definedName>
    <definedName name="MGRP4K">#REF!</definedName>
    <definedName name="MGRP4L">#REF!</definedName>
    <definedName name="MGRP4M">#REF!</definedName>
    <definedName name="MGRP4N">#REF!</definedName>
    <definedName name="MGRP4O">#REF!</definedName>
    <definedName name="MGRP4P">#REF!</definedName>
    <definedName name="MGRP4R">#REF!</definedName>
    <definedName name="MGRP4S">#REF!</definedName>
    <definedName name="MGRP4T">#REF!</definedName>
    <definedName name="MGRP4U">#REF!</definedName>
    <definedName name="MGRP4V">#REF!</definedName>
    <definedName name="MGRP4W">#REF!</definedName>
    <definedName name="MGRP4X">#REF!</definedName>
    <definedName name="MGRP4Y">#REF!</definedName>
    <definedName name="MGRP5A">#REF!</definedName>
    <definedName name="MGRP5B">#REF!</definedName>
    <definedName name="MGRP5C">#REF!</definedName>
    <definedName name="MGRP5D">#REF!</definedName>
    <definedName name="MGRP5E">#REF!</definedName>
    <definedName name="MGRP5F">#REF!</definedName>
    <definedName name="MGRP5G">#REF!</definedName>
    <definedName name="MGRP5H">#REF!</definedName>
    <definedName name="MGRP5I">#REF!</definedName>
    <definedName name="MGRP5J">#REF!</definedName>
    <definedName name="MGRP5K">#REF!</definedName>
    <definedName name="MGRP5L">#REF!</definedName>
    <definedName name="MGRP5M">#REF!</definedName>
    <definedName name="MGRP5N">#REF!</definedName>
    <definedName name="MGRP5O">#REF!</definedName>
    <definedName name="MGRP5P">#REF!</definedName>
    <definedName name="MLODZIEZOWIEC">#REF!</definedName>
    <definedName name="nr">[3]SZKOŁY!$B$1:$B$32</definedName>
    <definedName name="PILKI">#REF!</definedName>
    <definedName name="PILKIP">#REF!</definedName>
    <definedName name="PKT">#REF!</definedName>
    <definedName name="PZTS2509">'BAZA PZTS'!$A$1:$L$469</definedName>
    <definedName name="RANK">#REF!</definedName>
    <definedName name="SENIOR">#REF!</definedName>
    <definedName name="SETY">#REF!</definedName>
    <definedName name="SETYP">#REF!</definedName>
    <definedName name="szkokwalif">#REF!</definedName>
    <definedName name="szkolfin">#REF!</definedName>
    <definedName name="SZKOLKWAL">#REF!</definedName>
    <definedName name="szkolkwali">#REF!</definedName>
    <definedName name="SZKOLNEFIN">#REF!</definedName>
    <definedName name="typturniej">#REF!</definedName>
    <definedName name="typturnieju">#REF!</definedName>
    <definedName name="wynikigr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6" i="41" l="1"/>
  <c r="W5" i="41"/>
  <c r="U5" i="41"/>
  <c r="R16" i="41" l="1"/>
  <c r="R15" i="41"/>
  <c r="R14" i="41"/>
  <c r="R13" i="41"/>
  <c r="R12" i="41"/>
  <c r="R11" i="41"/>
  <c r="R10" i="41"/>
  <c r="R9" i="41"/>
  <c r="R8" i="41"/>
  <c r="R7" i="41"/>
  <c r="R6" i="41"/>
  <c r="R5" i="41"/>
  <c r="S6" i="41"/>
  <c r="S7" i="41"/>
  <c r="S8" i="41"/>
  <c r="S9" i="41"/>
  <c r="S10" i="41"/>
  <c r="S11" i="41"/>
  <c r="S12" i="41"/>
  <c r="S13" i="41"/>
  <c r="S14" i="41"/>
  <c r="S15" i="41"/>
  <c r="S16" i="41"/>
  <c r="S5" i="41"/>
  <c r="D3" i="40"/>
  <c r="K448" i="7" l="1"/>
  <c r="J448" i="7"/>
  <c r="K447" i="7"/>
  <c r="J447" i="7"/>
  <c r="K446" i="7"/>
  <c r="J446" i="7"/>
  <c r="K445" i="7"/>
  <c r="J445" i="7"/>
  <c r="K444" i="7"/>
  <c r="J444" i="7"/>
  <c r="K443" i="7"/>
  <c r="J443" i="7"/>
  <c r="K442" i="7"/>
  <c r="J442" i="7"/>
  <c r="K441" i="7"/>
  <c r="J441" i="7"/>
  <c r="K440" i="7"/>
  <c r="J440" i="7"/>
  <c r="K439" i="7"/>
  <c r="J439" i="7"/>
  <c r="K438" i="7"/>
  <c r="J438" i="7"/>
  <c r="K437" i="7"/>
  <c r="J437" i="7"/>
  <c r="K436" i="7"/>
  <c r="J436" i="7"/>
  <c r="K435" i="7"/>
  <c r="J435" i="7"/>
  <c r="K434" i="7"/>
  <c r="J434" i="7"/>
  <c r="K433" i="7"/>
  <c r="J433" i="7"/>
  <c r="K432" i="7"/>
  <c r="J432" i="7"/>
  <c r="K431" i="7"/>
  <c r="J431" i="7"/>
  <c r="K430" i="7"/>
  <c r="J430" i="7"/>
  <c r="K429" i="7"/>
  <c r="J429" i="7"/>
  <c r="K428" i="7"/>
  <c r="J428" i="7"/>
  <c r="K427" i="7"/>
  <c r="J427" i="7"/>
  <c r="K426" i="7"/>
  <c r="J426" i="7"/>
  <c r="K425" i="7"/>
  <c r="J425" i="7"/>
  <c r="K424" i="7"/>
  <c r="J424" i="7"/>
  <c r="K423" i="7"/>
  <c r="J423" i="7"/>
  <c r="K422" i="7"/>
  <c r="J422" i="7"/>
  <c r="K421" i="7"/>
  <c r="J421" i="7"/>
  <c r="K420" i="7"/>
  <c r="J420" i="7"/>
  <c r="K419" i="7"/>
  <c r="J419" i="7"/>
  <c r="AA418" i="7"/>
  <c r="K418" i="7"/>
  <c r="J418" i="7"/>
  <c r="AA417" i="7"/>
  <c r="K417" i="7"/>
  <c r="J417" i="7"/>
  <c r="AA416" i="7"/>
  <c r="K416" i="7"/>
  <c r="J416" i="7"/>
  <c r="AA415" i="7"/>
  <c r="K415" i="7"/>
  <c r="J415" i="7"/>
  <c r="AA414" i="7"/>
  <c r="K414" i="7"/>
  <c r="J414" i="7"/>
  <c r="AA413" i="7"/>
  <c r="K413" i="7"/>
  <c r="J413" i="7"/>
  <c r="AA412" i="7"/>
  <c r="K412" i="7"/>
  <c r="J412" i="7"/>
  <c r="AA411" i="7"/>
  <c r="K411" i="7"/>
  <c r="J411" i="7"/>
  <c r="AK410" i="7"/>
  <c r="AA410" i="7"/>
  <c r="K410" i="7"/>
  <c r="J410" i="7"/>
  <c r="AK409" i="7"/>
  <c r="AA409" i="7"/>
  <c r="K409" i="7"/>
  <c r="J409" i="7"/>
  <c r="AK408" i="7"/>
  <c r="AA408" i="7"/>
  <c r="K408" i="7"/>
  <c r="J408" i="7"/>
  <c r="AK407" i="7"/>
  <c r="AA407" i="7"/>
  <c r="K407" i="7"/>
  <c r="J407" i="7"/>
  <c r="AK406" i="7"/>
  <c r="AA406" i="7"/>
  <c r="K406" i="7"/>
  <c r="J406" i="7"/>
  <c r="AK405" i="7"/>
  <c r="AA405" i="7"/>
  <c r="K405" i="7"/>
  <c r="J405" i="7"/>
  <c r="AK404" i="7"/>
  <c r="AA404" i="7"/>
  <c r="K404" i="7"/>
  <c r="J404" i="7"/>
  <c r="AK403" i="7"/>
  <c r="AA403" i="7"/>
  <c r="K403" i="7"/>
  <c r="J403" i="7"/>
  <c r="AK402" i="7"/>
  <c r="AA402" i="7"/>
  <c r="K402" i="7"/>
  <c r="J402" i="7"/>
  <c r="AL401" i="7"/>
  <c r="AK401" i="7"/>
  <c r="AJ401" i="7"/>
  <c r="AI401" i="7"/>
  <c r="AH401" i="7"/>
  <c r="AG401" i="7"/>
  <c r="AF401" i="7"/>
  <c r="AE401" i="7"/>
  <c r="AC401" i="7"/>
  <c r="AB401" i="7"/>
  <c r="AA401" i="7"/>
  <c r="K401" i="7"/>
  <c r="J401" i="7"/>
  <c r="AL400" i="7"/>
  <c r="AK400" i="7"/>
  <c r="AJ400" i="7"/>
  <c r="AI400" i="7"/>
  <c r="AH400" i="7"/>
  <c r="AG400" i="7"/>
  <c r="AF400" i="7"/>
  <c r="AE400" i="7"/>
  <c r="AC400" i="7"/>
  <c r="AB400" i="7"/>
  <c r="AA400" i="7"/>
  <c r="K400" i="7"/>
  <c r="J400" i="7"/>
  <c r="AL399" i="7"/>
  <c r="AK399" i="7"/>
  <c r="AJ399" i="7"/>
  <c r="AI399" i="7"/>
  <c r="AH399" i="7"/>
  <c r="AG399" i="7"/>
  <c r="AF399" i="7"/>
  <c r="AE399" i="7"/>
  <c r="AC399" i="7"/>
  <c r="AB399" i="7"/>
  <c r="AA399" i="7"/>
  <c r="K399" i="7"/>
  <c r="J399" i="7"/>
  <c r="AL398" i="7"/>
  <c r="AK398" i="7"/>
  <c r="AJ398" i="7"/>
  <c r="AI398" i="7"/>
  <c r="AH398" i="7"/>
  <c r="AG398" i="7"/>
  <c r="AF398" i="7"/>
  <c r="AE398" i="7"/>
  <c r="AC398" i="7"/>
  <c r="AB398" i="7"/>
  <c r="AA398" i="7"/>
  <c r="K398" i="7"/>
  <c r="J398" i="7"/>
  <c r="AL397" i="7"/>
  <c r="AK397" i="7"/>
  <c r="AJ397" i="7"/>
  <c r="AI397" i="7"/>
  <c r="AH397" i="7"/>
  <c r="AG397" i="7"/>
  <c r="AF397" i="7"/>
  <c r="AE397" i="7"/>
  <c r="AC397" i="7"/>
  <c r="AB397" i="7"/>
  <c r="AA397" i="7"/>
  <c r="K397" i="7"/>
  <c r="J397" i="7"/>
  <c r="AL396" i="7"/>
  <c r="AK396" i="7"/>
  <c r="AJ396" i="7"/>
  <c r="AI396" i="7"/>
  <c r="AH396" i="7"/>
  <c r="AG396" i="7"/>
  <c r="AF396" i="7"/>
  <c r="AE396" i="7"/>
  <c r="AC396" i="7"/>
  <c r="AB396" i="7"/>
  <c r="AA396" i="7"/>
  <c r="K396" i="7"/>
  <c r="J396" i="7"/>
  <c r="AL395" i="7"/>
  <c r="AK395" i="7"/>
  <c r="AJ395" i="7"/>
  <c r="AI395" i="7"/>
  <c r="AH395" i="7"/>
  <c r="AG395" i="7"/>
  <c r="AF395" i="7"/>
  <c r="AE395" i="7"/>
  <c r="AC395" i="7"/>
  <c r="AB395" i="7"/>
  <c r="AA395" i="7"/>
  <c r="K395" i="7"/>
  <c r="J395" i="7"/>
  <c r="AL394" i="7"/>
  <c r="AK394" i="7"/>
  <c r="AJ394" i="7"/>
  <c r="AI394" i="7"/>
  <c r="AH394" i="7"/>
  <c r="AG394" i="7"/>
  <c r="AF394" i="7"/>
  <c r="AE394" i="7"/>
  <c r="AC394" i="7"/>
  <c r="AB394" i="7"/>
  <c r="AA394" i="7"/>
  <c r="K394" i="7"/>
  <c r="J394" i="7"/>
  <c r="AL393" i="7"/>
  <c r="AK393" i="7"/>
  <c r="AJ393" i="7"/>
  <c r="AI393" i="7"/>
  <c r="AH393" i="7"/>
  <c r="AG393" i="7"/>
  <c r="AF393" i="7"/>
  <c r="AE393" i="7"/>
  <c r="AC393" i="7"/>
  <c r="AB393" i="7"/>
  <c r="AA393" i="7"/>
  <c r="K393" i="7"/>
  <c r="J393" i="7"/>
  <c r="AL392" i="7"/>
  <c r="AK392" i="7"/>
  <c r="AJ392" i="7"/>
  <c r="AI392" i="7"/>
  <c r="AH392" i="7"/>
  <c r="AG392" i="7"/>
  <c r="AF392" i="7"/>
  <c r="AE392" i="7"/>
  <c r="AC392" i="7"/>
  <c r="AB392" i="7"/>
  <c r="AA392" i="7"/>
  <c r="K392" i="7"/>
  <c r="J392" i="7"/>
  <c r="AL391" i="7"/>
  <c r="AK391" i="7"/>
  <c r="AJ391" i="7"/>
  <c r="AI391" i="7"/>
  <c r="AH391" i="7"/>
  <c r="AG391" i="7"/>
  <c r="AF391" i="7"/>
  <c r="AE391" i="7"/>
  <c r="AC391" i="7"/>
  <c r="AB391" i="7"/>
  <c r="AA391" i="7"/>
  <c r="K391" i="7"/>
  <c r="J391" i="7"/>
  <c r="AL390" i="7"/>
  <c r="AK390" i="7"/>
  <c r="AJ390" i="7"/>
  <c r="AI390" i="7"/>
  <c r="AH390" i="7"/>
  <c r="AG390" i="7"/>
  <c r="AF390" i="7"/>
  <c r="AE390" i="7"/>
  <c r="AC390" i="7"/>
  <c r="AB390" i="7"/>
  <c r="AA390" i="7"/>
  <c r="K390" i="7"/>
  <c r="J390" i="7"/>
  <c r="AL389" i="7"/>
  <c r="AK389" i="7"/>
  <c r="AJ389" i="7"/>
  <c r="AI389" i="7"/>
  <c r="AH389" i="7"/>
  <c r="AG389" i="7"/>
  <c r="AF389" i="7"/>
  <c r="AE389" i="7"/>
  <c r="AC389" i="7"/>
  <c r="AB389" i="7"/>
  <c r="AA389" i="7"/>
  <c r="K389" i="7"/>
  <c r="J389" i="7"/>
  <c r="AL388" i="7"/>
  <c r="AK388" i="7"/>
  <c r="AJ388" i="7"/>
  <c r="AI388" i="7"/>
  <c r="AH388" i="7"/>
  <c r="AG388" i="7"/>
  <c r="AF388" i="7"/>
  <c r="AE388" i="7"/>
  <c r="AC388" i="7"/>
  <c r="AB388" i="7"/>
  <c r="AA388" i="7"/>
  <c r="K388" i="7"/>
  <c r="J388" i="7"/>
  <c r="AL387" i="7"/>
  <c r="AK387" i="7"/>
  <c r="AJ387" i="7"/>
  <c r="AI387" i="7"/>
  <c r="AH387" i="7"/>
  <c r="AG387" i="7"/>
  <c r="AF387" i="7"/>
  <c r="AE387" i="7"/>
  <c r="AC387" i="7"/>
  <c r="AB387" i="7"/>
  <c r="AA387" i="7"/>
  <c r="K387" i="7"/>
  <c r="J387" i="7"/>
  <c r="AL386" i="7"/>
  <c r="AK386" i="7"/>
  <c r="AJ386" i="7"/>
  <c r="AI386" i="7"/>
  <c r="AH386" i="7"/>
  <c r="AG386" i="7"/>
  <c r="AF386" i="7"/>
  <c r="AE386" i="7"/>
  <c r="AC386" i="7"/>
  <c r="AB386" i="7"/>
  <c r="AA386" i="7"/>
  <c r="K386" i="7"/>
  <c r="J386" i="7"/>
  <c r="AL385" i="7"/>
  <c r="AK385" i="7"/>
  <c r="AJ385" i="7"/>
  <c r="AI385" i="7"/>
  <c r="AH385" i="7"/>
  <c r="AG385" i="7"/>
  <c r="AF385" i="7"/>
  <c r="AE385" i="7"/>
  <c r="AC385" i="7"/>
  <c r="AB385" i="7"/>
  <c r="AA385" i="7"/>
  <c r="K385" i="7"/>
  <c r="J385" i="7"/>
  <c r="AL384" i="7"/>
  <c r="AK384" i="7"/>
  <c r="AJ384" i="7"/>
  <c r="AI384" i="7"/>
  <c r="AH384" i="7"/>
  <c r="AG384" i="7"/>
  <c r="AF384" i="7"/>
  <c r="AE384" i="7"/>
  <c r="AC384" i="7"/>
  <c r="AB384" i="7"/>
  <c r="AA384" i="7"/>
  <c r="K384" i="7"/>
  <c r="J384" i="7"/>
  <c r="AL383" i="7"/>
  <c r="AK383" i="7"/>
  <c r="AJ383" i="7"/>
  <c r="AI383" i="7"/>
  <c r="AH383" i="7"/>
  <c r="AG383" i="7"/>
  <c r="AF383" i="7"/>
  <c r="AE383" i="7"/>
  <c r="AC383" i="7"/>
  <c r="AB383" i="7"/>
  <c r="AA383" i="7"/>
  <c r="K383" i="7"/>
  <c r="J383" i="7"/>
  <c r="AL382" i="7"/>
  <c r="AK382" i="7"/>
  <c r="AJ382" i="7"/>
  <c r="AI382" i="7"/>
  <c r="AH382" i="7"/>
  <c r="AG382" i="7"/>
  <c r="AF382" i="7"/>
  <c r="AE382" i="7"/>
  <c r="AC382" i="7"/>
  <c r="AB382" i="7"/>
  <c r="AA382" i="7"/>
  <c r="K382" i="7"/>
  <c r="J382" i="7"/>
  <c r="AL381" i="7"/>
  <c r="AK381" i="7"/>
  <c r="AJ381" i="7"/>
  <c r="AI381" i="7"/>
  <c r="AH381" i="7"/>
  <c r="AG381" i="7"/>
  <c r="AF381" i="7"/>
  <c r="AE381" i="7"/>
  <c r="AC381" i="7"/>
  <c r="AB381" i="7"/>
  <c r="AA381" i="7"/>
  <c r="K381" i="7"/>
  <c r="J381" i="7"/>
  <c r="AL380" i="7"/>
  <c r="AK380" i="7"/>
  <c r="AJ380" i="7"/>
  <c r="AI380" i="7"/>
  <c r="AH380" i="7"/>
  <c r="AG380" i="7"/>
  <c r="AF380" i="7"/>
  <c r="AE380" i="7"/>
  <c r="AC380" i="7"/>
  <c r="AB380" i="7"/>
  <c r="AA380" i="7"/>
  <c r="K380" i="7"/>
  <c r="J380" i="7"/>
  <c r="AL379" i="7"/>
  <c r="AK379" i="7"/>
  <c r="AJ379" i="7"/>
  <c r="AI379" i="7"/>
  <c r="AH379" i="7"/>
  <c r="AG379" i="7"/>
  <c r="AF379" i="7"/>
  <c r="AE379" i="7"/>
  <c r="AC379" i="7"/>
  <c r="AB379" i="7"/>
  <c r="AA379" i="7"/>
  <c r="K379" i="7"/>
  <c r="J379" i="7"/>
  <c r="AL378" i="7"/>
  <c r="AK378" i="7"/>
  <c r="AJ378" i="7"/>
  <c r="AI378" i="7"/>
  <c r="AH378" i="7"/>
  <c r="AG378" i="7"/>
  <c r="AF378" i="7"/>
  <c r="AE378" i="7"/>
  <c r="AC378" i="7"/>
  <c r="AB378" i="7"/>
  <c r="AA378" i="7"/>
  <c r="K378" i="7"/>
  <c r="J378" i="7"/>
  <c r="AL377" i="7"/>
  <c r="AK377" i="7"/>
  <c r="AJ377" i="7"/>
  <c r="AI377" i="7"/>
  <c r="AH377" i="7"/>
  <c r="AG377" i="7"/>
  <c r="AF377" i="7"/>
  <c r="AE377" i="7"/>
  <c r="AC377" i="7"/>
  <c r="AB377" i="7"/>
  <c r="AA377" i="7"/>
  <c r="K377" i="7"/>
  <c r="J377" i="7"/>
  <c r="AL376" i="7"/>
  <c r="AK376" i="7"/>
  <c r="AJ376" i="7"/>
  <c r="AI376" i="7"/>
  <c r="AH376" i="7"/>
  <c r="AG376" i="7"/>
  <c r="AF376" i="7"/>
  <c r="AE376" i="7"/>
  <c r="AC376" i="7"/>
  <c r="AB376" i="7"/>
  <c r="AA376" i="7"/>
  <c r="K376" i="7"/>
  <c r="J376" i="7"/>
  <c r="AL375" i="7"/>
  <c r="AK375" i="7"/>
  <c r="AJ375" i="7"/>
  <c r="AI375" i="7"/>
  <c r="AH375" i="7"/>
  <c r="AG375" i="7"/>
  <c r="AF375" i="7"/>
  <c r="AE375" i="7"/>
  <c r="AC375" i="7"/>
  <c r="AB375" i="7"/>
  <c r="AA375" i="7"/>
  <c r="K375" i="7"/>
  <c r="J375" i="7"/>
  <c r="AL374" i="7"/>
  <c r="AK374" i="7"/>
  <c r="AJ374" i="7"/>
  <c r="AI374" i="7"/>
  <c r="AH374" i="7"/>
  <c r="AG374" i="7"/>
  <c r="AF374" i="7"/>
  <c r="AE374" i="7"/>
  <c r="AC374" i="7"/>
  <c r="AB374" i="7"/>
  <c r="AA374" i="7"/>
  <c r="K374" i="7"/>
  <c r="J374" i="7"/>
  <c r="AL373" i="7"/>
  <c r="AK373" i="7"/>
  <c r="AJ373" i="7"/>
  <c r="AI373" i="7"/>
  <c r="AH373" i="7"/>
  <c r="AG373" i="7"/>
  <c r="AF373" i="7"/>
  <c r="AE373" i="7"/>
  <c r="AC373" i="7"/>
  <c r="AB373" i="7"/>
  <c r="AA373" i="7"/>
  <c r="K373" i="7"/>
  <c r="J373" i="7"/>
  <c r="AL372" i="7"/>
  <c r="AK372" i="7"/>
  <c r="AJ372" i="7"/>
  <c r="AI372" i="7"/>
  <c r="AH372" i="7"/>
  <c r="AG372" i="7"/>
  <c r="AF372" i="7"/>
  <c r="AE372" i="7"/>
  <c r="AC372" i="7"/>
  <c r="AB372" i="7"/>
  <c r="AA372" i="7"/>
  <c r="K372" i="7"/>
  <c r="J372" i="7"/>
  <c r="AL371" i="7"/>
  <c r="AK371" i="7"/>
  <c r="AJ371" i="7"/>
  <c r="AI371" i="7"/>
  <c r="AH371" i="7"/>
  <c r="AG371" i="7"/>
  <c r="AF371" i="7"/>
  <c r="AE371" i="7"/>
  <c r="AC371" i="7"/>
  <c r="AB371" i="7"/>
  <c r="AA371" i="7"/>
  <c r="K371" i="7"/>
  <c r="J371" i="7"/>
  <c r="AL370" i="7"/>
  <c r="AK370" i="7"/>
  <c r="AJ370" i="7"/>
  <c r="AI370" i="7"/>
  <c r="AH370" i="7"/>
  <c r="AG370" i="7"/>
  <c r="AF370" i="7"/>
  <c r="AE370" i="7"/>
  <c r="AC370" i="7"/>
  <c r="AB370" i="7"/>
  <c r="AA370" i="7"/>
  <c r="K370" i="7"/>
  <c r="J370" i="7"/>
  <c r="AL369" i="7"/>
  <c r="AK369" i="7"/>
  <c r="AJ369" i="7"/>
  <c r="AI369" i="7"/>
  <c r="AH369" i="7"/>
  <c r="AG369" i="7"/>
  <c r="AF369" i="7"/>
  <c r="AE369" i="7"/>
  <c r="AC369" i="7"/>
  <c r="AB369" i="7"/>
  <c r="AA369" i="7"/>
  <c r="K369" i="7"/>
  <c r="J369" i="7"/>
  <c r="AL368" i="7"/>
  <c r="AK368" i="7"/>
  <c r="AJ368" i="7"/>
  <c r="AI368" i="7"/>
  <c r="AH368" i="7"/>
  <c r="AG368" i="7"/>
  <c r="AF368" i="7"/>
  <c r="AE368" i="7"/>
  <c r="AC368" i="7"/>
  <c r="AB368" i="7"/>
  <c r="AA368" i="7"/>
  <c r="K368" i="7"/>
  <c r="J368" i="7"/>
  <c r="AL367" i="7"/>
  <c r="AK367" i="7"/>
  <c r="AJ367" i="7"/>
  <c r="AI367" i="7"/>
  <c r="AH367" i="7"/>
  <c r="AG367" i="7"/>
  <c r="AF367" i="7"/>
  <c r="AE367" i="7"/>
  <c r="AC367" i="7"/>
  <c r="AB367" i="7"/>
  <c r="AA367" i="7"/>
  <c r="K367" i="7"/>
  <c r="J367" i="7"/>
  <c r="AL366" i="7"/>
  <c r="AK366" i="7"/>
  <c r="AJ366" i="7"/>
  <c r="AI366" i="7"/>
  <c r="AH366" i="7"/>
  <c r="AG366" i="7"/>
  <c r="AF366" i="7"/>
  <c r="AE366" i="7"/>
  <c r="AC366" i="7"/>
  <c r="AB366" i="7"/>
  <c r="AA366" i="7"/>
  <c r="K366" i="7"/>
  <c r="J366" i="7"/>
  <c r="AL365" i="7"/>
  <c r="AK365" i="7"/>
  <c r="AJ365" i="7"/>
  <c r="AI365" i="7"/>
  <c r="AH365" i="7"/>
  <c r="AG365" i="7"/>
  <c r="AF365" i="7"/>
  <c r="AE365" i="7"/>
  <c r="AC365" i="7"/>
  <c r="AB365" i="7"/>
  <c r="AA365" i="7"/>
  <c r="K365" i="7"/>
  <c r="J365" i="7"/>
  <c r="AL364" i="7"/>
  <c r="AK364" i="7"/>
  <c r="AJ364" i="7"/>
  <c r="AI364" i="7"/>
  <c r="AH364" i="7"/>
  <c r="AG364" i="7"/>
  <c r="AF364" i="7"/>
  <c r="AE364" i="7"/>
  <c r="AC364" i="7"/>
  <c r="AB364" i="7"/>
  <c r="AA364" i="7"/>
  <c r="K364" i="7"/>
  <c r="J364" i="7"/>
  <c r="AL363" i="7"/>
  <c r="AK363" i="7"/>
  <c r="AJ363" i="7"/>
  <c r="AI363" i="7"/>
  <c r="AH363" i="7"/>
  <c r="AG363" i="7"/>
  <c r="AF363" i="7"/>
  <c r="AE363" i="7"/>
  <c r="AC363" i="7"/>
  <c r="AB363" i="7"/>
  <c r="AA363" i="7"/>
  <c r="K363" i="7"/>
  <c r="J363" i="7"/>
  <c r="AL362" i="7"/>
  <c r="AK362" i="7"/>
  <c r="AJ362" i="7"/>
  <c r="AI362" i="7"/>
  <c r="AH362" i="7"/>
  <c r="AG362" i="7"/>
  <c r="AF362" i="7"/>
  <c r="AE362" i="7"/>
  <c r="AC362" i="7"/>
  <c r="AB362" i="7"/>
  <c r="AA362" i="7"/>
  <c r="K362" i="7"/>
  <c r="J362" i="7"/>
  <c r="AL361" i="7"/>
  <c r="AK361" i="7"/>
  <c r="AJ361" i="7"/>
  <c r="AI361" i="7"/>
  <c r="AH361" i="7"/>
  <c r="AG361" i="7"/>
  <c r="AF361" i="7"/>
  <c r="AE361" i="7"/>
  <c r="AC361" i="7"/>
  <c r="AB361" i="7"/>
  <c r="AA361" i="7"/>
  <c r="K361" i="7"/>
  <c r="J361" i="7"/>
  <c r="AL360" i="7"/>
  <c r="AK360" i="7"/>
  <c r="AJ360" i="7"/>
  <c r="AI360" i="7"/>
  <c r="AH360" i="7"/>
  <c r="AG360" i="7"/>
  <c r="AF360" i="7"/>
  <c r="AE360" i="7"/>
  <c r="AC360" i="7"/>
  <c r="AB360" i="7"/>
  <c r="AA360" i="7"/>
  <c r="K360" i="7"/>
  <c r="J360" i="7"/>
  <c r="AL359" i="7"/>
  <c r="AK359" i="7"/>
  <c r="AJ359" i="7"/>
  <c r="AI359" i="7"/>
  <c r="AH359" i="7"/>
  <c r="AG359" i="7"/>
  <c r="AF359" i="7"/>
  <c r="AE359" i="7"/>
  <c r="AC359" i="7"/>
  <c r="AB359" i="7"/>
  <c r="AA359" i="7"/>
  <c r="K359" i="7"/>
  <c r="J359" i="7"/>
  <c r="AL358" i="7"/>
  <c r="AK358" i="7"/>
  <c r="AJ358" i="7"/>
  <c r="AI358" i="7"/>
  <c r="AH358" i="7"/>
  <c r="AG358" i="7"/>
  <c r="AF358" i="7"/>
  <c r="AE358" i="7"/>
  <c r="AC358" i="7"/>
  <c r="AB358" i="7"/>
  <c r="AA358" i="7"/>
  <c r="K358" i="7"/>
  <c r="J358" i="7"/>
  <c r="AL357" i="7"/>
  <c r="AK357" i="7"/>
  <c r="AJ357" i="7"/>
  <c r="AI357" i="7"/>
  <c r="AH357" i="7"/>
  <c r="AG357" i="7"/>
  <c r="AF357" i="7"/>
  <c r="AE357" i="7"/>
  <c r="AC357" i="7"/>
  <c r="AB357" i="7"/>
  <c r="AA357" i="7"/>
  <c r="K357" i="7"/>
  <c r="J357" i="7"/>
  <c r="AL356" i="7"/>
  <c r="AK356" i="7"/>
  <c r="AJ356" i="7"/>
  <c r="AI356" i="7"/>
  <c r="AH356" i="7"/>
  <c r="AG356" i="7"/>
  <c r="AF356" i="7"/>
  <c r="AE356" i="7"/>
  <c r="AC356" i="7"/>
  <c r="AB356" i="7"/>
  <c r="AA356" i="7"/>
  <c r="K356" i="7"/>
  <c r="J356" i="7"/>
  <c r="AL355" i="7"/>
  <c r="AK355" i="7"/>
  <c r="AJ355" i="7"/>
  <c r="AI355" i="7"/>
  <c r="AH355" i="7"/>
  <c r="AG355" i="7"/>
  <c r="AF355" i="7"/>
  <c r="AE355" i="7"/>
  <c r="AC355" i="7"/>
  <c r="AB355" i="7"/>
  <c r="AA355" i="7"/>
  <c r="K355" i="7"/>
  <c r="J355" i="7"/>
  <c r="AL354" i="7"/>
  <c r="AK354" i="7"/>
  <c r="AJ354" i="7"/>
  <c r="AI354" i="7"/>
  <c r="AH354" i="7"/>
  <c r="AG354" i="7"/>
  <c r="AF354" i="7"/>
  <c r="AE354" i="7"/>
  <c r="AC354" i="7"/>
  <c r="AB354" i="7"/>
  <c r="AA354" i="7"/>
  <c r="K354" i="7"/>
  <c r="J354" i="7"/>
  <c r="AL353" i="7"/>
  <c r="AK353" i="7"/>
  <c r="AJ353" i="7"/>
  <c r="AI353" i="7"/>
  <c r="AH353" i="7"/>
  <c r="AG353" i="7"/>
  <c r="AF353" i="7"/>
  <c r="AE353" i="7"/>
  <c r="AC353" i="7"/>
  <c r="AB353" i="7"/>
  <c r="AA353" i="7"/>
  <c r="K353" i="7"/>
  <c r="J353" i="7"/>
  <c r="AL352" i="7"/>
  <c r="AK352" i="7"/>
  <c r="AJ352" i="7"/>
  <c r="AI352" i="7"/>
  <c r="AH352" i="7"/>
  <c r="AG352" i="7"/>
  <c r="AF352" i="7"/>
  <c r="AE352" i="7"/>
  <c r="AC352" i="7"/>
  <c r="AB352" i="7"/>
  <c r="AA352" i="7"/>
  <c r="K352" i="7"/>
  <c r="J352" i="7"/>
  <c r="AL351" i="7"/>
  <c r="AK351" i="7"/>
  <c r="AJ351" i="7"/>
  <c r="AI351" i="7"/>
  <c r="AH351" i="7"/>
  <c r="AG351" i="7"/>
  <c r="AF351" i="7"/>
  <c r="AE351" i="7"/>
  <c r="AC351" i="7"/>
  <c r="AB351" i="7"/>
  <c r="AA351" i="7"/>
  <c r="K351" i="7"/>
  <c r="J351" i="7"/>
  <c r="AL350" i="7"/>
  <c r="AK350" i="7"/>
  <c r="AJ350" i="7"/>
  <c r="AI350" i="7"/>
  <c r="AH350" i="7"/>
  <c r="AG350" i="7"/>
  <c r="AF350" i="7"/>
  <c r="AE350" i="7"/>
  <c r="AC350" i="7"/>
  <c r="AB350" i="7"/>
  <c r="AA350" i="7"/>
  <c r="K350" i="7"/>
  <c r="J350" i="7"/>
  <c r="AL349" i="7"/>
  <c r="AK349" i="7"/>
  <c r="AJ349" i="7"/>
  <c r="AI349" i="7"/>
  <c r="AH349" i="7"/>
  <c r="AG349" i="7"/>
  <c r="AF349" i="7"/>
  <c r="AE349" i="7"/>
  <c r="AC349" i="7"/>
  <c r="AB349" i="7"/>
  <c r="AA349" i="7"/>
  <c r="K349" i="7"/>
  <c r="J349" i="7"/>
  <c r="AL348" i="7"/>
  <c r="AK348" i="7"/>
  <c r="AJ348" i="7"/>
  <c r="AI348" i="7"/>
  <c r="AH348" i="7"/>
  <c r="AG348" i="7"/>
  <c r="AF348" i="7"/>
  <c r="AE348" i="7"/>
  <c r="AC348" i="7"/>
  <c r="AB348" i="7"/>
  <c r="AA348" i="7"/>
  <c r="K348" i="7"/>
  <c r="J348" i="7"/>
  <c r="AL347" i="7"/>
  <c r="AK347" i="7"/>
  <c r="AJ347" i="7"/>
  <c r="AI347" i="7"/>
  <c r="AH347" i="7"/>
  <c r="AG347" i="7"/>
  <c r="AF347" i="7"/>
  <c r="AE347" i="7"/>
  <c r="AC347" i="7"/>
  <c r="AB347" i="7"/>
  <c r="AA347" i="7"/>
  <c r="K347" i="7"/>
  <c r="J347" i="7"/>
  <c r="AL346" i="7"/>
  <c r="AK346" i="7"/>
  <c r="AJ346" i="7"/>
  <c r="AI346" i="7"/>
  <c r="AH346" i="7"/>
  <c r="AG346" i="7"/>
  <c r="AF346" i="7"/>
  <c r="AE346" i="7"/>
  <c r="AC346" i="7"/>
  <c r="AB346" i="7"/>
  <c r="AA346" i="7"/>
  <c r="K346" i="7"/>
  <c r="J346" i="7"/>
  <c r="AL345" i="7"/>
  <c r="AK345" i="7"/>
  <c r="AJ345" i="7"/>
  <c r="AI345" i="7"/>
  <c r="AH345" i="7"/>
  <c r="AG345" i="7"/>
  <c r="AF345" i="7"/>
  <c r="AE345" i="7"/>
  <c r="AC345" i="7"/>
  <c r="AB345" i="7"/>
  <c r="AA345" i="7"/>
  <c r="K345" i="7"/>
  <c r="J345" i="7"/>
  <c r="AL344" i="7"/>
  <c r="AK344" i="7"/>
  <c r="AJ344" i="7"/>
  <c r="AI344" i="7"/>
  <c r="AH344" i="7"/>
  <c r="AG344" i="7"/>
  <c r="AF344" i="7"/>
  <c r="AE344" i="7"/>
  <c r="AC344" i="7"/>
  <c r="AB344" i="7"/>
  <c r="AA344" i="7"/>
  <c r="K344" i="7"/>
  <c r="J344" i="7"/>
  <c r="AL343" i="7"/>
  <c r="AK343" i="7"/>
  <c r="AJ343" i="7"/>
  <c r="AI343" i="7"/>
  <c r="AH343" i="7"/>
  <c r="AG343" i="7"/>
  <c r="AF343" i="7"/>
  <c r="AE343" i="7"/>
  <c r="AC343" i="7"/>
  <c r="AB343" i="7"/>
  <c r="AA343" i="7"/>
  <c r="K343" i="7"/>
  <c r="J343" i="7"/>
  <c r="AL342" i="7"/>
  <c r="AK342" i="7"/>
  <c r="AJ342" i="7"/>
  <c r="AI342" i="7"/>
  <c r="AH342" i="7"/>
  <c r="AG342" i="7"/>
  <c r="AF342" i="7"/>
  <c r="AE342" i="7"/>
  <c r="AC342" i="7"/>
  <c r="AB342" i="7"/>
  <c r="AA342" i="7"/>
  <c r="K342" i="7"/>
  <c r="J342" i="7"/>
  <c r="AL341" i="7"/>
  <c r="AK341" i="7"/>
  <c r="AJ341" i="7"/>
  <c r="AI341" i="7"/>
  <c r="AH341" i="7"/>
  <c r="AG341" i="7"/>
  <c r="AF341" i="7"/>
  <c r="AE341" i="7"/>
  <c r="AC341" i="7"/>
  <c r="AB341" i="7"/>
  <c r="AA341" i="7"/>
  <c r="K341" i="7"/>
  <c r="J341" i="7"/>
  <c r="AL340" i="7"/>
  <c r="AK340" i="7"/>
  <c r="AJ340" i="7"/>
  <c r="AI340" i="7"/>
  <c r="AH340" i="7"/>
  <c r="AG340" i="7"/>
  <c r="AF340" i="7"/>
  <c r="AE340" i="7"/>
  <c r="AC340" i="7"/>
  <c r="AB340" i="7"/>
  <c r="AA340" i="7"/>
  <c r="K340" i="7"/>
  <c r="J340" i="7"/>
  <c r="AL339" i="7"/>
  <c r="AK339" i="7"/>
  <c r="AJ339" i="7"/>
  <c r="AI339" i="7"/>
  <c r="AH339" i="7"/>
  <c r="AG339" i="7"/>
  <c r="AF339" i="7"/>
  <c r="AE339" i="7"/>
  <c r="AC339" i="7"/>
  <c r="AB339" i="7"/>
  <c r="AA339" i="7"/>
  <c r="K339" i="7"/>
  <c r="J339" i="7"/>
  <c r="AL338" i="7"/>
  <c r="AK338" i="7"/>
  <c r="AJ338" i="7"/>
  <c r="AI338" i="7"/>
  <c r="AH338" i="7"/>
  <c r="AG338" i="7"/>
  <c r="AF338" i="7"/>
  <c r="AE338" i="7"/>
  <c r="AC338" i="7"/>
  <c r="AB338" i="7"/>
  <c r="AA338" i="7"/>
  <c r="K338" i="7"/>
  <c r="J338" i="7"/>
  <c r="AL337" i="7"/>
  <c r="AK337" i="7"/>
  <c r="AJ337" i="7"/>
  <c r="AI337" i="7"/>
  <c r="AH337" i="7"/>
  <c r="AG337" i="7"/>
  <c r="AF337" i="7"/>
  <c r="AE337" i="7"/>
  <c r="AC337" i="7"/>
  <c r="AB337" i="7"/>
  <c r="AA337" i="7"/>
  <c r="K337" i="7"/>
  <c r="J337" i="7"/>
  <c r="AL336" i="7"/>
  <c r="AK336" i="7"/>
  <c r="AJ336" i="7"/>
  <c r="AI336" i="7"/>
  <c r="AH336" i="7"/>
  <c r="AG336" i="7"/>
  <c r="AF336" i="7"/>
  <c r="AE336" i="7"/>
  <c r="AC336" i="7"/>
  <c r="AB336" i="7"/>
  <c r="AA336" i="7"/>
  <c r="K336" i="7"/>
  <c r="J336" i="7"/>
  <c r="AL335" i="7"/>
  <c r="AK335" i="7"/>
  <c r="AJ335" i="7"/>
  <c r="AI335" i="7"/>
  <c r="AH335" i="7"/>
  <c r="AG335" i="7"/>
  <c r="AF335" i="7"/>
  <c r="AE335" i="7"/>
  <c r="AC335" i="7"/>
  <c r="AB335" i="7"/>
  <c r="AA335" i="7"/>
  <c r="K335" i="7"/>
  <c r="J335" i="7"/>
  <c r="AL334" i="7"/>
  <c r="AK334" i="7"/>
  <c r="AJ334" i="7"/>
  <c r="AI334" i="7"/>
  <c r="AH334" i="7"/>
  <c r="AG334" i="7"/>
  <c r="AF334" i="7"/>
  <c r="AE334" i="7"/>
  <c r="AC334" i="7"/>
  <c r="AB334" i="7"/>
  <c r="AA334" i="7"/>
  <c r="K334" i="7"/>
  <c r="J334" i="7"/>
  <c r="AL333" i="7"/>
  <c r="AK333" i="7"/>
  <c r="AJ333" i="7"/>
  <c r="AI333" i="7"/>
  <c r="AH333" i="7"/>
  <c r="AG333" i="7"/>
  <c r="AF333" i="7"/>
  <c r="AE333" i="7"/>
  <c r="AC333" i="7"/>
  <c r="AB333" i="7"/>
  <c r="AA333" i="7"/>
  <c r="K333" i="7"/>
  <c r="J333" i="7"/>
  <c r="AL332" i="7"/>
  <c r="AK332" i="7"/>
  <c r="AJ332" i="7"/>
  <c r="AI332" i="7"/>
  <c r="AH332" i="7"/>
  <c r="AG332" i="7"/>
  <c r="AF332" i="7"/>
  <c r="AE332" i="7"/>
  <c r="AC332" i="7"/>
  <c r="AB332" i="7"/>
  <c r="AA332" i="7"/>
  <c r="K332" i="7"/>
  <c r="J332" i="7"/>
  <c r="AL331" i="7"/>
  <c r="AK331" i="7"/>
  <c r="AJ331" i="7"/>
  <c r="AI331" i="7"/>
  <c r="AH331" i="7"/>
  <c r="AG331" i="7"/>
  <c r="AF331" i="7"/>
  <c r="AE331" i="7"/>
  <c r="AC331" i="7"/>
  <c r="AB331" i="7"/>
  <c r="AA331" i="7"/>
  <c r="K331" i="7"/>
  <c r="J331" i="7"/>
  <c r="AL330" i="7"/>
  <c r="AK330" i="7"/>
  <c r="AJ330" i="7"/>
  <c r="AI330" i="7"/>
  <c r="AH330" i="7"/>
  <c r="AG330" i="7"/>
  <c r="AF330" i="7"/>
  <c r="AE330" i="7"/>
  <c r="AC330" i="7"/>
  <c r="AB330" i="7"/>
  <c r="AA330" i="7"/>
  <c r="K330" i="7"/>
  <c r="J330" i="7"/>
  <c r="AL329" i="7"/>
  <c r="AK329" i="7"/>
  <c r="AJ329" i="7"/>
  <c r="AI329" i="7"/>
  <c r="AH329" i="7"/>
  <c r="AG329" i="7"/>
  <c r="AF329" i="7"/>
  <c r="AE329" i="7"/>
  <c r="AC329" i="7"/>
  <c r="AB329" i="7"/>
  <c r="AA329" i="7"/>
  <c r="K329" i="7"/>
  <c r="J329" i="7"/>
  <c r="AL328" i="7"/>
  <c r="AK328" i="7"/>
  <c r="AJ328" i="7"/>
  <c r="AI328" i="7"/>
  <c r="AH328" i="7"/>
  <c r="AG328" i="7"/>
  <c r="AF328" i="7"/>
  <c r="AE328" i="7"/>
  <c r="AC328" i="7"/>
  <c r="AB328" i="7"/>
  <c r="AA328" i="7"/>
  <c r="K328" i="7"/>
  <c r="J328" i="7"/>
  <c r="AL327" i="7"/>
  <c r="AK327" i="7"/>
  <c r="AJ327" i="7"/>
  <c r="AI327" i="7"/>
  <c r="AH327" i="7"/>
  <c r="AG327" i="7"/>
  <c r="AF327" i="7"/>
  <c r="AE327" i="7"/>
  <c r="AC327" i="7"/>
  <c r="AB327" i="7"/>
  <c r="AA327" i="7"/>
  <c r="K327" i="7"/>
  <c r="J327" i="7"/>
  <c r="AL326" i="7"/>
  <c r="AK326" i="7"/>
  <c r="AJ326" i="7"/>
  <c r="AI326" i="7"/>
  <c r="AH326" i="7"/>
  <c r="AG326" i="7"/>
  <c r="AF326" i="7"/>
  <c r="AE326" i="7"/>
  <c r="AC326" i="7"/>
  <c r="AB326" i="7"/>
  <c r="AA326" i="7"/>
  <c r="K326" i="7"/>
  <c r="J326" i="7"/>
  <c r="AL325" i="7"/>
  <c r="AK325" i="7"/>
  <c r="AJ325" i="7"/>
  <c r="AI325" i="7"/>
  <c r="AH325" i="7"/>
  <c r="AG325" i="7"/>
  <c r="AF325" i="7"/>
  <c r="AE325" i="7"/>
  <c r="AC325" i="7"/>
  <c r="AB325" i="7"/>
  <c r="AA325" i="7"/>
  <c r="K325" i="7"/>
  <c r="J325" i="7"/>
  <c r="AL324" i="7"/>
  <c r="AK324" i="7"/>
  <c r="AJ324" i="7"/>
  <c r="AI324" i="7"/>
  <c r="AH324" i="7"/>
  <c r="AG324" i="7"/>
  <c r="AF324" i="7"/>
  <c r="AE324" i="7"/>
  <c r="AC324" i="7"/>
  <c r="AB324" i="7"/>
  <c r="AA324" i="7"/>
  <c r="K324" i="7"/>
  <c r="J324" i="7"/>
  <c r="AL323" i="7"/>
  <c r="AK323" i="7"/>
  <c r="AJ323" i="7"/>
  <c r="AI323" i="7"/>
  <c r="AH323" i="7"/>
  <c r="AG323" i="7"/>
  <c r="AF323" i="7"/>
  <c r="AE323" i="7"/>
  <c r="AC323" i="7"/>
  <c r="AB323" i="7"/>
  <c r="AA323" i="7"/>
  <c r="K323" i="7"/>
  <c r="J323" i="7"/>
  <c r="AL322" i="7"/>
  <c r="AK322" i="7"/>
  <c r="AJ322" i="7"/>
  <c r="AI322" i="7"/>
  <c r="AH322" i="7"/>
  <c r="AG322" i="7"/>
  <c r="AF322" i="7"/>
  <c r="AE322" i="7"/>
  <c r="AC322" i="7"/>
  <c r="AB322" i="7"/>
  <c r="AA322" i="7"/>
  <c r="K322" i="7"/>
  <c r="J322" i="7"/>
  <c r="AL321" i="7"/>
  <c r="AK321" i="7"/>
  <c r="AJ321" i="7"/>
  <c r="AI321" i="7"/>
  <c r="AH321" i="7"/>
  <c r="AG321" i="7"/>
  <c r="AF321" i="7"/>
  <c r="AE321" i="7"/>
  <c r="AC321" i="7"/>
  <c r="AB321" i="7"/>
  <c r="AA321" i="7"/>
  <c r="K321" i="7"/>
  <c r="J321" i="7"/>
  <c r="AL320" i="7"/>
  <c r="AK320" i="7"/>
  <c r="AJ320" i="7"/>
  <c r="AI320" i="7"/>
  <c r="AH320" i="7"/>
  <c r="AG320" i="7"/>
  <c r="AF320" i="7"/>
  <c r="AE320" i="7"/>
  <c r="AC320" i="7"/>
  <c r="AB320" i="7"/>
  <c r="AA320" i="7"/>
  <c r="K320" i="7"/>
  <c r="J320" i="7"/>
  <c r="AL319" i="7"/>
  <c r="AK319" i="7"/>
  <c r="AJ319" i="7"/>
  <c r="AI319" i="7"/>
  <c r="AH319" i="7"/>
  <c r="AG319" i="7"/>
  <c r="AF319" i="7"/>
  <c r="AE319" i="7"/>
  <c r="AC319" i="7"/>
  <c r="AB319" i="7"/>
  <c r="AA319" i="7"/>
  <c r="K319" i="7"/>
  <c r="J319" i="7"/>
  <c r="AL318" i="7"/>
  <c r="AK318" i="7"/>
  <c r="AJ318" i="7"/>
  <c r="AI318" i="7"/>
  <c r="AH318" i="7"/>
  <c r="AG318" i="7"/>
  <c r="AF318" i="7"/>
  <c r="AE318" i="7"/>
  <c r="AC318" i="7"/>
  <c r="AB318" i="7"/>
  <c r="AA318" i="7"/>
  <c r="K318" i="7"/>
  <c r="J318" i="7"/>
  <c r="AL317" i="7"/>
  <c r="AK317" i="7"/>
  <c r="AJ317" i="7"/>
  <c r="AI317" i="7"/>
  <c r="AH317" i="7"/>
  <c r="AG317" i="7"/>
  <c r="AF317" i="7"/>
  <c r="AE317" i="7"/>
  <c r="AC317" i="7"/>
  <c r="AB317" i="7"/>
  <c r="AA317" i="7"/>
  <c r="K317" i="7"/>
  <c r="J317" i="7"/>
  <c r="AL316" i="7"/>
  <c r="AK316" i="7"/>
  <c r="AJ316" i="7"/>
  <c r="AI316" i="7"/>
  <c r="AH316" i="7"/>
  <c r="AG316" i="7"/>
  <c r="AF316" i="7"/>
  <c r="AE316" i="7"/>
  <c r="AC316" i="7"/>
  <c r="AB316" i="7"/>
  <c r="AA316" i="7"/>
  <c r="K316" i="7"/>
  <c r="J316" i="7"/>
  <c r="AL315" i="7"/>
  <c r="AK315" i="7"/>
  <c r="AJ315" i="7"/>
  <c r="AI315" i="7"/>
  <c r="AH315" i="7"/>
  <c r="AG315" i="7"/>
  <c r="AF315" i="7"/>
  <c r="AE315" i="7"/>
  <c r="AC315" i="7"/>
  <c r="AB315" i="7"/>
  <c r="AA315" i="7"/>
  <c r="K315" i="7"/>
  <c r="J315" i="7"/>
  <c r="AL314" i="7"/>
  <c r="AK314" i="7"/>
  <c r="AJ314" i="7"/>
  <c r="AI314" i="7"/>
  <c r="AH314" i="7"/>
  <c r="AG314" i="7"/>
  <c r="AF314" i="7"/>
  <c r="AE314" i="7"/>
  <c r="AC314" i="7"/>
  <c r="AB314" i="7"/>
  <c r="AA314" i="7"/>
  <c r="K314" i="7"/>
  <c r="J314" i="7"/>
  <c r="AL313" i="7"/>
  <c r="AK313" i="7"/>
  <c r="AJ313" i="7"/>
  <c r="AI313" i="7"/>
  <c r="AH313" i="7"/>
  <c r="AG313" i="7"/>
  <c r="AF313" i="7"/>
  <c r="AE313" i="7"/>
  <c r="AC313" i="7"/>
  <c r="AB313" i="7"/>
  <c r="AA313" i="7"/>
  <c r="K313" i="7"/>
  <c r="J313" i="7"/>
  <c r="AL312" i="7"/>
  <c r="AK312" i="7"/>
  <c r="AJ312" i="7"/>
  <c r="AI312" i="7"/>
  <c r="AH312" i="7"/>
  <c r="AG312" i="7"/>
  <c r="AF312" i="7"/>
  <c r="AE312" i="7"/>
  <c r="AC312" i="7"/>
  <c r="AB312" i="7"/>
  <c r="AA312" i="7"/>
  <c r="K312" i="7"/>
  <c r="J312" i="7"/>
  <c r="AL311" i="7"/>
  <c r="AK311" i="7"/>
  <c r="AJ311" i="7"/>
  <c r="AI311" i="7"/>
  <c r="AH311" i="7"/>
  <c r="AG311" i="7"/>
  <c r="AF311" i="7"/>
  <c r="AE311" i="7"/>
  <c r="AC311" i="7"/>
  <c r="AB311" i="7"/>
  <c r="AA311" i="7"/>
  <c r="K311" i="7"/>
  <c r="J311" i="7"/>
  <c r="AL310" i="7"/>
  <c r="AK310" i="7"/>
  <c r="AJ310" i="7"/>
  <c r="AI310" i="7"/>
  <c r="AH310" i="7"/>
  <c r="AG310" i="7"/>
  <c r="AF310" i="7"/>
  <c r="AE310" i="7"/>
  <c r="AC310" i="7"/>
  <c r="AB310" i="7"/>
  <c r="AA310" i="7"/>
  <c r="K310" i="7"/>
  <c r="J310" i="7"/>
  <c r="AL309" i="7"/>
  <c r="AK309" i="7"/>
  <c r="AJ309" i="7"/>
  <c r="AI309" i="7"/>
  <c r="AH309" i="7"/>
  <c r="AG309" i="7"/>
  <c r="AF309" i="7"/>
  <c r="AE309" i="7"/>
  <c r="AC309" i="7"/>
  <c r="AB309" i="7"/>
  <c r="AA309" i="7"/>
  <c r="K309" i="7"/>
  <c r="J309" i="7"/>
  <c r="AL308" i="7"/>
  <c r="AK308" i="7"/>
  <c r="AJ308" i="7"/>
  <c r="AI308" i="7"/>
  <c r="AH308" i="7"/>
  <c r="AG308" i="7"/>
  <c r="AF308" i="7"/>
  <c r="AE308" i="7"/>
  <c r="AC308" i="7"/>
  <c r="AB308" i="7"/>
  <c r="AA308" i="7"/>
  <c r="K308" i="7"/>
  <c r="J308" i="7"/>
  <c r="AL307" i="7"/>
  <c r="AK307" i="7"/>
  <c r="AJ307" i="7"/>
  <c r="AI307" i="7"/>
  <c r="AH307" i="7"/>
  <c r="AG307" i="7"/>
  <c r="AF307" i="7"/>
  <c r="AE307" i="7"/>
  <c r="AC307" i="7"/>
  <c r="AB307" i="7"/>
  <c r="AA307" i="7"/>
  <c r="K307" i="7"/>
  <c r="J307" i="7"/>
  <c r="AL306" i="7"/>
  <c r="AK306" i="7"/>
  <c r="AJ306" i="7"/>
  <c r="AI306" i="7"/>
  <c r="AH306" i="7"/>
  <c r="AG306" i="7"/>
  <c r="AF306" i="7"/>
  <c r="AE306" i="7"/>
  <c r="AC306" i="7"/>
  <c r="AB306" i="7"/>
  <c r="AA306" i="7"/>
  <c r="K306" i="7"/>
  <c r="J306" i="7"/>
  <c r="AL305" i="7"/>
  <c r="AK305" i="7"/>
  <c r="AJ305" i="7"/>
  <c r="AI305" i="7"/>
  <c r="AH305" i="7"/>
  <c r="AG305" i="7"/>
  <c r="AF305" i="7"/>
  <c r="AE305" i="7"/>
  <c r="AC305" i="7"/>
  <c r="AB305" i="7"/>
  <c r="AA305" i="7"/>
  <c r="K305" i="7"/>
  <c r="J305" i="7"/>
  <c r="AL304" i="7"/>
  <c r="AK304" i="7"/>
  <c r="AJ304" i="7"/>
  <c r="AI304" i="7"/>
  <c r="AH304" i="7"/>
  <c r="AG304" i="7"/>
  <c r="AF304" i="7"/>
  <c r="AE304" i="7"/>
  <c r="AC304" i="7"/>
  <c r="AB304" i="7"/>
  <c r="AA304" i="7"/>
  <c r="K304" i="7"/>
  <c r="J304" i="7"/>
  <c r="AL303" i="7"/>
  <c r="AK303" i="7"/>
  <c r="AJ303" i="7"/>
  <c r="AI303" i="7"/>
  <c r="AH303" i="7"/>
  <c r="AG303" i="7"/>
  <c r="AF303" i="7"/>
  <c r="AE303" i="7"/>
  <c r="AC303" i="7"/>
  <c r="AB303" i="7"/>
  <c r="AA303" i="7"/>
  <c r="K303" i="7"/>
  <c r="J303" i="7"/>
  <c r="AL302" i="7"/>
  <c r="AK302" i="7"/>
  <c r="AJ302" i="7"/>
  <c r="AI302" i="7"/>
  <c r="AH302" i="7"/>
  <c r="AG302" i="7"/>
  <c r="AF302" i="7"/>
  <c r="AE302" i="7"/>
  <c r="AC302" i="7"/>
  <c r="AB302" i="7"/>
  <c r="AA302" i="7"/>
  <c r="K302" i="7"/>
  <c r="J302" i="7"/>
  <c r="AL301" i="7"/>
  <c r="AK301" i="7"/>
  <c r="AJ301" i="7"/>
  <c r="AI301" i="7"/>
  <c r="AH301" i="7"/>
  <c r="AG301" i="7"/>
  <c r="AF301" i="7"/>
  <c r="AE301" i="7"/>
  <c r="AC301" i="7"/>
  <c r="AB301" i="7"/>
  <c r="AA301" i="7"/>
  <c r="K301" i="7"/>
  <c r="J301" i="7"/>
  <c r="AL300" i="7"/>
  <c r="AK300" i="7"/>
  <c r="AJ300" i="7"/>
  <c r="AI300" i="7"/>
  <c r="AH300" i="7"/>
  <c r="AG300" i="7"/>
  <c r="AF300" i="7"/>
  <c r="AE300" i="7"/>
  <c r="AC300" i="7"/>
  <c r="AB300" i="7"/>
  <c r="AA300" i="7"/>
  <c r="K300" i="7"/>
  <c r="J300" i="7"/>
  <c r="AL299" i="7"/>
  <c r="AK299" i="7"/>
  <c r="AJ299" i="7"/>
  <c r="AI299" i="7"/>
  <c r="AH299" i="7"/>
  <c r="AG299" i="7"/>
  <c r="AF299" i="7"/>
  <c r="AE299" i="7"/>
  <c r="AC299" i="7"/>
  <c r="AB299" i="7"/>
  <c r="AA299" i="7"/>
  <c r="K299" i="7"/>
  <c r="J299" i="7"/>
  <c r="AL298" i="7"/>
  <c r="AK298" i="7"/>
  <c r="AJ298" i="7"/>
  <c r="AI298" i="7"/>
  <c r="AH298" i="7"/>
  <c r="AG298" i="7"/>
  <c r="AF298" i="7"/>
  <c r="AE298" i="7"/>
  <c r="AC298" i="7"/>
  <c r="AB298" i="7"/>
  <c r="AA298" i="7"/>
  <c r="K298" i="7"/>
  <c r="J298" i="7"/>
  <c r="AL297" i="7"/>
  <c r="AK297" i="7"/>
  <c r="AJ297" i="7"/>
  <c r="AI297" i="7"/>
  <c r="AH297" i="7"/>
  <c r="AG297" i="7"/>
  <c r="AF297" i="7"/>
  <c r="AE297" i="7"/>
  <c r="AC297" i="7"/>
  <c r="AB297" i="7"/>
  <c r="AA297" i="7"/>
  <c r="K297" i="7"/>
  <c r="J297" i="7"/>
  <c r="AL296" i="7"/>
  <c r="AK296" i="7"/>
  <c r="AJ296" i="7"/>
  <c r="AI296" i="7"/>
  <c r="AH296" i="7"/>
  <c r="AG296" i="7"/>
  <c r="AF296" i="7"/>
  <c r="AE296" i="7"/>
  <c r="AC296" i="7"/>
  <c r="AB296" i="7"/>
  <c r="AA296" i="7"/>
  <c r="K296" i="7"/>
  <c r="J296" i="7"/>
  <c r="AL295" i="7"/>
  <c r="AK295" i="7"/>
  <c r="AJ295" i="7"/>
  <c r="AI295" i="7"/>
  <c r="AH295" i="7"/>
  <c r="AG295" i="7"/>
  <c r="AF295" i="7"/>
  <c r="AE295" i="7"/>
  <c r="AC295" i="7"/>
  <c r="AB295" i="7"/>
  <c r="AA295" i="7"/>
  <c r="K295" i="7"/>
  <c r="J295" i="7"/>
  <c r="AL294" i="7"/>
  <c r="AK294" i="7"/>
  <c r="AJ294" i="7"/>
  <c r="AI294" i="7"/>
  <c r="AH294" i="7"/>
  <c r="AG294" i="7"/>
  <c r="AF294" i="7"/>
  <c r="AE294" i="7"/>
  <c r="AC294" i="7"/>
  <c r="AB294" i="7"/>
  <c r="AA294" i="7"/>
  <c r="K294" i="7"/>
  <c r="J294" i="7"/>
  <c r="AL293" i="7"/>
  <c r="AK293" i="7"/>
  <c r="AJ293" i="7"/>
  <c r="AI293" i="7"/>
  <c r="AH293" i="7"/>
  <c r="AG293" i="7"/>
  <c r="AF293" i="7"/>
  <c r="AE293" i="7"/>
  <c r="AC293" i="7"/>
  <c r="AB293" i="7"/>
  <c r="AA293" i="7"/>
  <c r="K293" i="7"/>
  <c r="J293" i="7"/>
  <c r="AL292" i="7"/>
  <c r="AK292" i="7"/>
  <c r="AJ292" i="7"/>
  <c r="AI292" i="7"/>
  <c r="AH292" i="7"/>
  <c r="AG292" i="7"/>
  <c r="AF292" i="7"/>
  <c r="AE292" i="7"/>
  <c r="AC292" i="7"/>
  <c r="AB292" i="7"/>
  <c r="AA292" i="7"/>
  <c r="K292" i="7"/>
  <c r="J292" i="7"/>
  <c r="AL291" i="7"/>
  <c r="AK291" i="7"/>
  <c r="AJ291" i="7"/>
  <c r="AI291" i="7"/>
  <c r="AH291" i="7"/>
  <c r="AG291" i="7"/>
  <c r="AF291" i="7"/>
  <c r="AE291" i="7"/>
  <c r="AC291" i="7"/>
  <c r="AB291" i="7"/>
  <c r="AA291" i="7"/>
  <c r="K291" i="7"/>
  <c r="J291" i="7"/>
  <c r="AL290" i="7"/>
  <c r="AK290" i="7"/>
  <c r="AJ290" i="7"/>
  <c r="AI290" i="7"/>
  <c r="AH290" i="7"/>
  <c r="AG290" i="7"/>
  <c r="AF290" i="7"/>
  <c r="AE290" i="7"/>
  <c r="AC290" i="7"/>
  <c r="AB290" i="7"/>
  <c r="AA290" i="7"/>
  <c r="K290" i="7"/>
  <c r="J290" i="7"/>
  <c r="AL289" i="7"/>
  <c r="AK289" i="7"/>
  <c r="AJ289" i="7"/>
  <c r="AI289" i="7"/>
  <c r="AH289" i="7"/>
  <c r="AG289" i="7"/>
  <c r="AF289" i="7"/>
  <c r="AE289" i="7"/>
  <c r="AC289" i="7"/>
  <c r="AB289" i="7"/>
  <c r="AA289" i="7"/>
  <c r="K289" i="7"/>
  <c r="J289" i="7"/>
  <c r="AL288" i="7"/>
  <c r="AK288" i="7"/>
  <c r="AJ288" i="7"/>
  <c r="AI288" i="7"/>
  <c r="AH288" i="7"/>
  <c r="AG288" i="7"/>
  <c r="AF288" i="7"/>
  <c r="AE288" i="7"/>
  <c r="AC288" i="7"/>
  <c r="AB288" i="7"/>
  <c r="AA288" i="7"/>
  <c r="K288" i="7"/>
  <c r="J288" i="7"/>
  <c r="AL287" i="7"/>
  <c r="AK287" i="7"/>
  <c r="AJ287" i="7"/>
  <c r="AI287" i="7"/>
  <c r="AH287" i="7"/>
  <c r="AG287" i="7"/>
  <c r="AF287" i="7"/>
  <c r="AE287" i="7"/>
  <c r="AC287" i="7"/>
  <c r="AB287" i="7"/>
  <c r="AA287" i="7"/>
  <c r="K287" i="7"/>
  <c r="J287" i="7"/>
  <c r="AL286" i="7"/>
  <c r="AK286" i="7"/>
  <c r="AJ286" i="7"/>
  <c r="AI286" i="7"/>
  <c r="AH286" i="7"/>
  <c r="AG286" i="7"/>
  <c r="AF286" i="7"/>
  <c r="AE286" i="7"/>
  <c r="AC286" i="7"/>
  <c r="AB286" i="7"/>
  <c r="AA286" i="7"/>
  <c r="K286" i="7"/>
  <c r="J286" i="7"/>
  <c r="AL285" i="7"/>
  <c r="AK285" i="7"/>
  <c r="AJ285" i="7"/>
  <c r="AI285" i="7"/>
  <c r="AH285" i="7"/>
  <c r="AG285" i="7"/>
  <c r="AF285" i="7"/>
  <c r="AE285" i="7"/>
  <c r="AC285" i="7"/>
  <c r="AB285" i="7"/>
  <c r="AA285" i="7"/>
  <c r="K285" i="7"/>
  <c r="J285" i="7"/>
  <c r="AL284" i="7"/>
  <c r="AK284" i="7"/>
  <c r="AJ284" i="7"/>
  <c r="AI284" i="7"/>
  <c r="AH284" i="7"/>
  <c r="AG284" i="7"/>
  <c r="AF284" i="7"/>
  <c r="AE284" i="7"/>
  <c r="AC284" i="7"/>
  <c r="AB284" i="7"/>
  <c r="AA284" i="7"/>
  <c r="K284" i="7"/>
  <c r="J284" i="7"/>
  <c r="AL283" i="7"/>
  <c r="AK283" i="7"/>
  <c r="AJ283" i="7"/>
  <c r="AI283" i="7"/>
  <c r="AH283" i="7"/>
  <c r="AG283" i="7"/>
  <c r="AF283" i="7"/>
  <c r="AE283" i="7"/>
  <c r="AC283" i="7"/>
  <c r="AB283" i="7"/>
  <c r="AA283" i="7"/>
  <c r="K283" i="7"/>
  <c r="J283" i="7"/>
  <c r="AL282" i="7"/>
  <c r="AK282" i="7"/>
  <c r="AJ282" i="7"/>
  <c r="AI282" i="7"/>
  <c r="AH282" i="7"/>
  <c r="AG282" i="7"/>
  <c r="AF282" i="7"/>
  <c r="AE282" i="7"/>
  <c r="AC282" i="7"/>
  <c r="AB282" i="7"/>
  <c r="AA282" i="7"/>
  <c r="K282" i="7"/>
  <c r="J282" i="7"/>
  <c r="AL281" i="7"/>
  <c r="AK281" i="7"/>
  <c r="AJ281" i="7"/>
  <c r="AI281" i="7"/>
  <c r="AH281" i="7"/>
  <c r="AG281" i="7"/>
  <c r="AF281" i="7"/>
  <c r="AE281" i="7"/>
  <c r="AC281" i="7"/>
  <c r="AB281" i="7"/>
  <c r="AA281" i="7"/>
  <c r="K281" i="7"/>
  <c r="J281" i="7"/>
  <c r="AL280" i="7"/>
  <c r="AK280" i="7"/>
  <c r="AJ280" i="7"/>
  <c r="AI280" i="7"/>
  <c r="AH280" i="7"/>
  <c r="AG280" i="7"/>
  <c r="AF280" i="7"/>
  <c r="AE280" i="7"/>
  <c r="AC280" i="7"/>
  <c r="AB280" i="7"/>
  <c r="AA280" i="7"/>
  <c r="K280" i="7"/>
  <c r="J280" i="7"/>
  <c r="AL279" i="7"/>
  <c r="AK279" i="7"/>
  <c r="AJ279" i="7"/>
  <c r="AI279" i="7"/>
  <c r="AH279" i="7"/>
  <c r="AG279" i="7"/>
  <c r="AF279" i="7"/>
  <c r="AE279" i="7"/>
  <c r="AC279" i="7"/>
  <c r="AB279" i="7"/>
  <c r="AA279" i="7"/>
  <c r="K279" i="7"/>
  <c r="J279" i="7"/>
  <c r="AL278" i="7"/>
  <c r="AK278" i="7"/>
  <c r="AJ278" i="7"/>
  <c r="AI278" i="7"/>
  <c r="AH278" i="7"/>
  <c r="AG278" i="7"/>
  <c r="AF278" i="7"/>
  <c r="AE278" i="7"/>
  <c r="AC278" i="7"/>
  <c r="AB278" i="7"/>
  <c r="AA278" i="7"/>
  <c r="K278" i="7"/>
  <c r="J278" i="7"/>
  <c r="AL277" i="7"/>
  <c r="AK277" i="7"/>
  <c r="AJ277" i="7"/>
  <c r="AI277" i="7"/>
  <c r="AH277" i="7"/>
  <c r="AG277" i="7"/>
  <c r="AF277" i="7"/>
  <c r="AE277" i="7"/>
  <c r="AC277" i="7"/>
  <c r="AB277" i="7"/>
  <c r="AA277" i="7"/>
  <c r="K277" i="7"/>
  <c r="J277" i="7"/>
  <c r="AL276" i="7"/>
  <c r="AK276" i="7"/>
  <c r="AJ276" i="7"/>
  <c r="AI276" i="7"/>
  <c r="AH276" i="7"/>
  <c r="AG276" i="7"/>
  <c r="AF276" i="7"/>
  <c r="AE276" i="7"/>
  <c r="AC276" i="7"/>
  <c r="AB276" i="7"/>
  <c r="AA276" i="7"/>
  <c r="K276" i="7"/>
  <c r="J276" i="7"/>
  <c r="AL275" i="7"/>
  <c r="AK275" i="7"/>
  <c r="AJ275" i="7"/>
  <c r="AI275" i="7"/>
  <c r="AH275" i="7"/>
  <c r="AG275" i="7"/>
  <c r="AF275" i="7"/>
  <c r="AE275" i="7"/>
  <c r="AC275" i="7"/>
  <c r="AB275" i="7"/>
  <c r="AA275" i="7"/>
  <c r="K275" i="7"/>
  <c r="J275" i="7"/>
  <c r="AL274" i="7"/>
  <c r="AK274" i="7"/>
  <c r="AJ274" i="7"/>
  <c r="AI274" i="7"/>
  <c r="AH274" i="7"/>
  <c r="AG274" i="7"/>
  <c r="AF274" i="7"/>
  <c r="AE274" i="7"/>
  <c r="AC274" i="7"/>
  <c r="AB274" i="7"/>
  <c r="AA274" i="7"/>
  <c r="K274" i="7"/>
  <c r="J274" i="7"/>
  <c r="AL273" i="7"/>
  <c r="AK273" i="7"/>
  <c r="AJ273" i="7"/>
  <c r="AI273" i="7"/>
  <c r="AH273" i="7"/>
  <c r="AG273" i="7"/>
  <c r="AF273" i="7"/>
  <c r="AE273" i="7"/>
  <c r="AC273" i="7"/>
  <c r="AB273" i="7"/>
  <c r="AA273" i="7"/>
  <c r="K273" i="7"/>
  <c r="J273" i="7"/>
  <c r="AL272" i="7"/>
  <c r="AK272" i="7"/>
  <c r="AJ272" i="7"/>
  <c r="AI272" i="7"/>
  <c r="AH272" i="7"/>
  <c r="AG272" i="7"/>
  <c r="AF272" i="7"/>
  <c r="AE272" i="7"/>
  <c r="AC272" i="7"/>
  <c r="AB272" i="7"/>
  <c r="AA272" i="7"/>
  <c r="K272" i="7"/>
  <c r="J272" i="7"/>
  <c r="AL271" i="7"/>
  <c r="AK271" i="7"/>
  <c r="AJ271" i="7"/>
  <c r="AI271" i="7"/>
  <c r="AH271" i="7"/>
  <c r="AG271" i="7"/>
  <c r="AF271" i="7"/>
  <c r="AE271" i="7"/>
  <c r="AC271" i="7"/>
  <c r="AB271" i="7"/>
  <c r="AA271" i="7"/>
  <c r="K271" i="7"/>
  <c r="J271" i="7"/>
  <c r="AL270" i="7"/>
  <c r="AK270" i="7"/>
  <c r="AJ270" i="7"/>
  <c r="AI270" i="7"/>
  <c r="AH270" i="7"/>
  <c r="AG270" i="7"/>
  <c r="AF270" i="7"/>
  <c r="AE270" i="7"/>
  <c r="AC270" i="7"/>
  <c r="AB270" i="7"/>
  <c r="AA270" i="7"/>
  <c r="K270" i="7"/>
  <c r="J270" i="7"/>
  <c r="AL269" i="7"/>
  <c r="AK269" i="7"/>
  <c r="AJ269" i="7"/>
  <c r="AI269" i="7"/>
  <c r="AH269" i="7"/>
  <c r="AG269" i="7"/>
  <c r="AF269" i="7"/>
  <c r="AE269" i="7"/>
  <c r="AC269" i="7"/>
  <c r="AB269" i="7"/>
  <c r="AA269" i="7"/>
  <c r="K269" i="7"/>
  <c r="J269" i="7"/>
  <c r="AL268" i="7"/>
  <c r="AK268" i="7"/>
  <c r="AJ268" i="7"/>
  <c r="AI268" i="7"/>
  <c r="AH268" i="7"/>
  <c r="AG268" i="7"/>
  <c r="AF268" i="7"/>
  <c r="AE268" i="7"/>
  <c r="AC268" i="7"/>
  <c r="AB268" i="7"/>
  <c r="AA268" i="7"/>
  <c r="K268" i="7"/>
  <c r="J268" i="7"/>
  <c r="AL267" i="7"/>
  <c r="AK267" i="7"/>
  <c r="AJ267" i="7"/>
  <c r="AI267" i="7"/>
  <c r="AH267" i="7"/>
  <c r="AG267" i="7"/>
  <c r="AF267" i="7"/>
  <c r="AE267" i="7"/>
  <c r="AC267" i="7"/>
  <c r="AB267" i="7"/>
  <c r="AA267" i="7"/>
  <c r="K267" i="7"/>
  <c r="J267" i="7"/>
  <c r="AL266" i="7"/>
  <c r="AK266" i="7"/>
  <c r="AJ266" i="7"/>
  <c r="AI266" i="7"/>
  <c r="AH266" i="7"/>
  <c r="AG266" i="7"/>
  <c r="AF266" i="7"/>
  <c r="AE266" i="7"/>
  <c r="AC266" i="7"/>
  <c r="AB266" i="7"/>
  <c r="AA266" i="7"/>
  <c r="K266" i="7"/>
  <c r="J266" i="7"/>
  <c r="AL265" i="7"/>
  <c r="AK265" i="7"/>
  <c r="AJ265" i="7"/>
  <c r="AI265" i="7"/>
  <c r="AH265" i="7"/>
  <c r="AG265" i="7"/>
  <c r="AF265" i="7"/>
  <c r="AE265" i="7"/>
  <c r="AC265" i="7"/>
  <c r="AB265" i="7"/>
  <c r="AA265" i="7"/>
  <c r="K265" i="7"/>
  <c r="J265" i="7"/>
  <c r="AL264" i="7"/>
  <c r="AK264" i="7"/>
  <c r="AJ264" i="7"/>
  <c r="AI264" i="7"/>
  <c r="AH264" i="7"/>
  <c r="AG264" i="7"/>
  <c r="AF264" i="7"/>
  <c r="AE264" i="7"/>
  <c r="AC264" i="7"/>
  <c r="AB264" i="7"/>
  <c r="AA264" i="7"/>
  <c r="K264" i="7"/>
  <c r="J264" i="7"/>
  <c r="AL263" i="7"/>
  <c r="AK263" i="7"/>
  <c r="AJ263" i="7"/>
  <c r="AI263" i="7"/>
  <c r="AH263" i="7"/>
  <c r="AG263" i="7"/>
  <c r="AF263" i="7"/>
  <c r="AE263" i="7"/>
  <c r="AC263" i="7"/>
  <c r="AB263" i="7"/>
  <c r="AA263" i="7"/>
  <c r="K263" i="7"/>
  <c r="J263" i="7"/>
  <c r="AL262" i="7"/>
  <c r="AK262" i="7"/>
  <c r="AJ262" i="7"/>
  <c r="AI262" i="7"/>
  <c r="AH262" i="7"/>
  <c r="AG262" i="7"/>
  <c r="AF262" i="7"/>
  <c r="AE262" i="7"/>
  <c r="AC262" i="7"/>
  <c r="AB262" i="7"/>
  <c r="AA262" i="7"/>
  <c r="K262" i="7"/>
  <c r="J262" i="7"/>
  <c r="AL261" i="7"/>
  <c r="AK261" i="7"/>
  <c r="AJ261" i="7"/>
  <c r="AI261" i="7"/>
  <c r="AH261" i="7"/>
  <c r="AG261" i="7"/>
  <c r="AF261" i="7"/>
  <c r="AE261" i="7"/>
  <c r="AC261" i="7"/>
  <c r="AB261" i="7"/>
  <c r="AA261" i="7"/>
  <c r="K261" i="7"/>
  <c r="J261" i="7"/>
  <c r="AL260" i="7"/>
  <c r="AK260" i="7"/>
  <c r="AJ260" i="7"/>
  <c r="AI260" i="7"/>
  <c r="AH260" i="7"/>
  <c r="AG260" i="7"/>
  <c r="AF260" i="7"/>
  <c r="AE260" i="7"/>
  <c r="AC260" i="7"/>
  <c r="AB260" i="7"/>
  <c r="AA260" i="7"/>
  <c r="K260" i="7"/>
  <c r="J260" i="7"/>
  <c r="AL259" i="7"/>
  <c r="AK259" i="7"/>
  <c r="AJ259" i="7"/>
  <c r="AI259" i="7"/>
  <c r="AH259" i="7"/>
  <c r="AG259" i="7"/>
  <c r="AF259" i="7"/>
  <c r="AE259" i="7"/>
  <c r="AC259" i="7"/>
  <c r="AB259" i="7"/>
  <c r="AA259" i="7"/>
  <c r="K259" i="7"/>
  <c r="J259" i="7"/>
  <c r="AL258" i="7"/>
  <c r="AK258" i="7"/>
  <c r="AJ258" i="7"/>
  <c r="AI258" i="7"/>
  <c r="AH258" i="7"/>
  <c r="AG258" i="7"/>
  <c r="AF258" i="7"/>
  <c r="AE258" i="7"/>
  <c r="AC258" i="7"/>
  <c r="AB258" i="7"/>
  <c r="AA258" i="7"/>
  <c r="K258" i="7"/>
  <c r="J258" i="7"/>
  <c r="AL257" i="7"/>
  <c r="AK257" i="7"/>
  <c r="AJ257" i="7"/>
  <c r="AI257" i="7"/>
  <c r="AH257" i="7"/>
  <c r="AG257" i="7"/>
  <c r="AF257" i="7"/>
  <c r="AE257" i="7"/>
  <c r="AC257" i="7"/>
  <c r="AB257" i="7"/>
  <c r="AA257" i="7"/>
  <c r="K257" i="7"/>
  <c r="J257" i="7"/>
  <c r="AL256" i="7"/>
  <c r="AK256" i="7"/>
  <c r="AJ256" i="7"/>
  <c r="AI256" i="7"/>
  <c r="AH256" i="7"/>
  <c r="AG256" i="7"/>
  <c r="AF256" i="7"/>
  <c r="AE256" i="7"/>
  <c r="AC256" i="7"/>
  <c r="AB256" i="7"/>
  <c r="AA256" i="7"/>
  <c r="K256" i="7"/>
  <c r="J256" i="7"/>
  <c r="AL255" i="7"/>
  <c r="AK255" i="7"/>
  <c r="AJ255" i="7"/>
  <c r="AI255" i="7"/>
  <c r="AH255" i="7"/>
  <c r="AG255" i="7"/>
  <c r="AF255" i="7"/>
  <c r="AE255" i="7"/>
  <c r="AC255" i="7"/>
  <c r="AB255" i="7"/>
  <c r="AA255" i="7"/>
  <c r="K255" i="7"/>
  <c r="J255" i="7"/>
  <c r="AL254" i="7"/>
  <c r="AK254" i="7"/>
  <c r="AJ254" i="7"/>
  <c r="AI254" i="7"/>
  <c r="AH254" i="7"/>
  <c r="AG254" i="7"/>
  <c r="AF254" i="7"/>
  <c r="AE254" i="7"/>
  <c r="AC254" i="7"/>
  <c r="AB254" i="7"/>
  <c r="AA254" i="7"/>
  <c r="K254" i="7"/>
  <c r="J254" i="7"/>
  <c r="AL253" i="7"/>
  <c r="AK253" i="7"/>
  <c r="AJ253" i="7"/>
  <c r="AI253" i="7"/>
  <c r="AH253" i="7"/>
  <c r="AG253" i="7"/>
  <c r="AF253" i="7"/>
  <c r="AE253" i="7"/>
  <c r="AC253" i="7"/>
  <c r="AB253" i="7"/>
  <c r="AA253" i="7"/>
  <c r="K253" i="7"/>
  <c r="J253" i="7"/>
  <c r="AL252" i="7"/>
  <c r="AK252" i="7"/>
  <c r="AJ252" i="7"/>
  <c r="AI252" i="7"/>
  <c r="AH252" i="7"/>
  <c r="AG252" i="7"/>
  <c r="AF252" i="7"/>
  <c r="AE252" i="7"/>
  <c r="AC252" i="7"/>
  <c r="AB252" i="7"/>
  <c r="AA252" i="7"/>
  <c r="K252" i="7"/>
  <c r="J252" i="7"/>
  <c r="AL251" i="7"/>
  <c r="AK251" i="7"/>
  <c r="AJ251" i="7"/>
  <c r="AI251" i="7"/>
  <c r="AH251" i="7"/>
  <c r="AG251" i="7"/>
  <c r="AF251" i="7"/>
  <c r="AE251" i="7"/>
  <c r="AC251" i="7"/>
  <c r="AB251" i="7"/>
  <c r="AA251" i="7"/>
  <c r="K251" i="7"/>
  <c r="J251" i="7"/>
  <c r="AL250" i="7"/>
  <c r="AK250" i="7"/>
  <c r="AJ250" i="7"/>
  <c r="AI250" i="7"/>
  <c r="AH250" i="7"/>
  <c r="AG250" i="7"/>
  <c r="AF250" i="7"/>
  <c r="AE250" i="7"/>
  <c r="AC250" i="7"/>
  <c r="AB250" i="7"/>
  <c r="AA250" i="7"/>
  <c r="K250" i="7"/>
  <c r="J250" i="7"/>
  <c r="AL249" i="7"/>
  <c r="AK249" i="7"/>
  <c r="AJ249" i="7"/>
  <c r="AI249" i="7"/>
  <c r="AH249" i="7"/>
  <c r="AG249" i="7"/>
  <c r="AF249" i="7"/>
  <c r="AE249" i="7"/>
  <c r="AC249" i="7"/>
  <c r="AB249" i="7"/>
  <c r="AA249" i="7"/>
  <c r="K249" i="7"/>
  <c r="J249" i="7"/>
  <c r="AL248" i="7"/>
  <c r="AK248" i="7"/>
  <c r="AJ248" i="7"/>
  <c r="AI248" i="7"/>
  <c r="AH248" i="7"/>
  <c r="AG248" i="7"/>
  <c r="AF248" i="7"/>
  <c r="AE248" i="7"/>
  <c r="AC248" i="7"/>
  <c r="AB248" i="7"/>
  <c r="AA248" i="7"/>
  <c r="K248" i="7"/>
  <c r="J248" i="7"/>
  <c r="AL247" i="7"/>
  <c r="AK247" i="7"/>
  <c r="AJ247" i="7"/>
  <c r="AI247" i="7"/>
  <c r="AH247" i="7"/>
  <c r="AG247" i="7"/>
  <c r="AF247" i="7"/>
  <c r="AE247" i="7"/>
  <c r="AC247" i="7"/>
  <c r="AB247" i="7"/>
  <c r="AA247" i="7"/>
  <c r="K247" i="7"/>
  <c r="J247" i="7"/>
  <c r="AL246" i="7"/>
  <c r="AK246" i="7"/>
  <c r="AJ246" i="7"/>
  <c r="AI246" i="7"/>
  <c r="AH246" i="7"/>
  <c r="AG246" i="7"/>
  <c r="AF246" i="7"/>
  <c r="AE246" i="7"/>
  <c r="AC246" i="7"/>
  <c r="AB246" i="7"/>
  <c r="AA246" i="7"/>
  <c r="K246" i="7"/>
  <c r="J246" i="7"/>
  <c r="AL245" i="7"/>
  <c r="AK245" i="7"/>
  <c r="AJ245" i="7"/>
  <c r="AI245" i="7"/>
  <c r="AH245" i="7"/>
  <c r="AG245" i="7"/>
  <c r="AF245" i="7"/>
  <c r="AE245" i="7"/>
  <c r="AC245" i="7"/>
  <c r="AB245" i="7"/>
  <c r="AA245" i="7"/>
  <c r="K245" i="7"/>
  <c r="J245" i="7"/>
  <c r="AL244" i="7"/>
  <c r="AK244" i="7"/>
  <c r="AJ244" i="7"/>
  <c r="AI244" i="7"/>
  <c r="AH244" i="7"/>
  <c r="AG244" i="7"/>
  <c r="AF244" i="7"/>
  <c r="AE244" i="7"/>
  <c r="AC244" i="7"/>
  <c r="AB244" i="7"/>
  <c r="AA244" i="7"/>
  <c r="K244" i="7"/>
  <c r="J244" i="7"/>
  <c r="AL243" i="7"/>
  <c r="AK243" i="7"/>
  <c r="AJ243" i="7"/>
  <c r="AI243" i="7"/>
  <c r="AH243" i="7"/>
  <c r="AG243" i="7"/>
  <c r="AF243" i="7"/>
  <c r="AE243" i="7"/>
  <c r="AC243" i="7"/>
  <c r="AB243" i="7"/>
  <c r="AA243" i="7"/>
  <c r="K243" i="7"/>
  <c r="J243" i="7"/>
  <c r="AL242" i="7"/>
  <c r="AK242" i="7"/>
  <c r="AJ242" i="7"/>
  <c r="AI242" i="7"/>
  <c r="AH242" i="7"/>
  <c r="AG242" i="7"/>
  <c r="AF242" i="7"/>
  <c r="AE242" i="7"/>
  <c r="AC242" i="7"/>
  <c r="AB242" i="7"/>
  <c r="AA242" i="7"/>
  <c r="K242" i="7"/>
  <c r="J242" i="7"/>
  <c r="AL241" i="7"/>
  <c r="AK241" i="7"/>
  <c r="AJ241" i="7"/>
  <c r="AI241" i="7"/>
  <c r="AH241" i="7"/>
  <c r="AG241" i="7"/>
  <c r="AF241" i="7"/>
  <c r="AE241" i="7"/>
  <c r="AC241" i="7"/>
  <c r="AB241" i="7"/>
  <c r="AA241" i="7"/>
  <c r="K241" i="7"/>
  <c r="J241" i="7"/>
  <c r="AL240" i="7"/>
  <c r="AK240" i="7"/>
  <c r="AJ240" i="7"/>
  <c r="AI240" i="7"/>
  <c r="AH240" i="7"/>
  <c r="AG240" i="7"/>
  <c r="AF240" i="7"/>
  <c r="AE240" i="7"/>
  <c r="AC240" i="7"/>
  <c r="AB240" i="7"/>
  <c r="AA240" i="7"/>
  <c r="K240" i="7"/>
  <c r="J240" i="7"/>
  <c r="AL239" i="7"/>
  <c r="AK239" i="7"/>
  <c r="AJ239" i="7"/>
  <c r="AI239" i="7"/>
  <c r="AH239" i="7"/>
  <c r="AG239" i="7"/>
  <c r="AF239" i="7"/>
  <c r="AE239" i="7"/>
  <c r="AC239" i="7"/>
  <c r="AB239" i="7"/>
  <c r="AA239" i="7"/>
  <c r="K239" i="7"/>
  <c r="J239" i="7"/>
  <c r="AL238" i="7"/>
  <c r="AK238" i="7"/>
  <c r="AJ238" i="7"/>
  <c r="AI238" i="7"/>
  <c r="AH238" i="7"/>
  <c r="AG238" i="7"/>
  <c r="AF238" i="7"/>
  <c r="AE238" i="7"/>
  <c r="AC238" i="7"/>
  <c r="AB238" i="7"/>
  <c r="AA238" i="7"/>
  <c r="K238" i="7"/>
  <c r="J238" i="7"/>
  <c r="AL237" i="7"/>
  <c r="AK237" i="7"/>
  <c r="AJ237" i="7"/>
  <c r="AI237" i="7"/>
  <c r="AH237" i="7"/>
  <c r="AG237" i="7"/>
  <c r="AF237" i="7"/>
  <c r="AE237" i="7"/>
  <c r="AC237" i="7"/>
  <c r="AB237" i="7"/>
  <c r="AA237" i="7"/>
  <c r="K237" i="7"/>
  <c r="J237" i="7"/>
  <c r="AL236" i="7"/>
  <c r="AK236" i="7"/>
  <c r="AJ236" i="7"/>
  <c r="AI236" i="7"/>
  <c r="AH236" i="7"/>
  <c r="AG236" i="7"/>
  <c r="AF236" i="7"/>
  <c r="AE236" i="7"/>
  <c r="AC236" i="7"/>
  <c r="AB236" i="7"/>
  <c r="AA236" i="7"/>
  <c r="K236" i="7"/>
  <c r="J236" i="7"/>
  <c r="AL235" i="7"/>
  <c r="AK235" i="7"/>
  <c r="AJ235" i="7"/>
  <c r="AI235" i="7"/>
  <c r="AH235" i="7"/>
  <c r="AG235" i="7"/>
  <c r="AF235" i="7"/>
  <c r="AE235" i="7"/>
  <c r="AC235" i="7"/>
  <c r="AB235" i="7"/>
  <c r="AA235" i="7"/>
  <c r="K235" i="7"/>
  <c r="J235" i="7"/>
  <c r="AL234" i="7"/>
  <c r="AK234" i="7"/>
  <c r="AJ234" i="7"/>
  <c r="AI234" i="7"/>
  <c r="AH234" i="7"/>
  <c r="AG234" i="7"/>
  <c r="AF234" i="7"/>
  <c r="AE234" i="7"/>
  <c r="AC234" i="7"/>
  <c r="AB234" i="7"/>
  <c r="AA234" i="7"/>
  <c r="K234" i="7"/>
  <c r="J234" i="7"/>
  <c r="AL233" i="7"/>
  <c r="AK233" i="7"/>
  <c r="AJ233" i="7"/>
  <c r="AI233" i="7"/>
  <c r="AH233" i="7"/>
  <c r="AG233" i="7"/>
  <c r="AF233" i="7"/>
  <c r="AE233" i="7"/>
  <c r="AC233" i="7"/>
  <c r="AB233" i="7"/>
  <c r="AA233" i="7"/>
  <c r="K233" i="7"/>
  <c r="J233" i="7"/>
  <c r="AL232" i="7"/>
  <c r="AK232" i="7"/>
  <c r="AJ232" i="7"/>
  <c r="AI232" i="7"/>
  <c r="AH232" i="7"/>
  <c r="AG232" i="7"/>
  <c r="AF232" i="7"/>
  <c r="AE232" i="7"/>
  <c r="AC232" i="7"/>
  <c r="AB232" i="7"/>
  <c r="AA232" i="7"/>
  <c r="K232" i="7"/>
  <c r="J232" i="7"/>
  <c r="AL231" i="7"/>
  <c r="AK231" i="7"/>
  <c r="AJ231" i="7"/>
  <c r="AI231" i="7"/>
  <c r="AH231" i="7"/>
  <c r="AG231" i="7"/>
  <c r="AF231" i="7"/>
  <c r="AE231" i="7"/>
  <c r="AC231" i="7"/>
  <c r="AB231" i="7"/>
  <c r="AA231" i="7"/>
  <c r="K231" i="7"/>
  <c r="J231" i="7"/>
  <c r="AL230" i="7"/>
  <c r="AK230" i="7"/>
  <c r="AJ230" i="7"/>
  <c r="AI230" i="7"/>
  <c r="AH230" i="7"/>
  <c r="AG230" i="7"/>
  <c r="AF230" i="7"/>
  <c r="AE230" i="7"/>
  <c r="AC230" i="7"/>
  <c r="AB230" i="7"/>
  <c r="AA230" i="7"/>
  <c r="K230" i="7"/>
  <c r="J230" i="7"/>
  <c r="AL229" i="7"/>
  <c r="AK229" i="7"/>
  <c r="AJ229" i="7"/>
  <c r="AI229" i="7"/>
  <c r="AH229" i="7"/>
  <c r="AG229" i="7"/>
  <c r="AF229" i="7"/>
  <c r="AE229" i="7"/>
  <c r="AC229" i="7"/>
  <c r="AB229" i="7"/>
  <c r="AA229" i="7"/>
  <c r="K229" i="7"/>
  <c r="J229" i="7"/>
  <c r="AL228" i="7"/>
  <c r="AK228" i="7"/>
  <c r="AJ228" i="7"/>
  <c r="AI228" i="7"/>
  <c r="AH228" i="7"/>
  <c r="AG228" i="7"/>
  <c r="AF228" i="7"/>
  <c r="AE228" i="7"/>
  <c r="AC228" i="7"/>
  <c r="AB228" i="7"/>
  <c r="AA228" i="7"/>
  <c r="K228" i="7"/>
  <c r="J228" i="7"/>
  <c r="AL227" i="7"/>
  <c r="AK227" i="7"/>
  <c r="AJ227" i="7"/>
  <c r="AI227" i="7"/>
  <c r="AH227" i="7"/>
  <c r="AG227" i="7"/>
  <c r="AF227" i="7"/>
  <c r="AE227" i="7"/>
  <c r="AC227" i="7"/>
  <c r="AB227" i="7"/>
  <c r="AA227" i="7"/>
  <c r="K227" i="7"/>
  <c r="J227" i="7"/>
  <c r="AL226" i="7"/>
  <c r="AK226" i="7"/>
  <c r="AJ226" i="7"/>
  <c r="AI226" i="7"/>
  <c r="AH226" i="7"/>
  <c r="AG226" i="7"/>
  <c r="AF226" i="7"/>
  <c r="AE226" i="7"/>
  <c r="AC226" i="7"/>
  <c r="AB226" i="7"/>
  <c r="AA226" i="7"/>
  <c r="K226" i="7"/>
  <c r="J226" i="7"/>
  <c r="AL225" i="7"/>
  <c r="AK225" i="7"/>
  <c r="AJ225" i="7"/>
  <c r="AI225" i="7"/>
  <c r="AH225" i="7"/>
  <c r="AG225" i="7"/>
  <c r="AF225" i="7"/>
  <c r="AE225" i="7"/>
  <c r="AC225" i="7"/>
  <c r="AB225" i="7"/>
  <c r="AA225" i="7"/>
  <c r="K225" i="7"/>
  <c r="J225" i="7"/>
  <c r="AL224" i="7"/>
  <c r="AK224" i="7"/>
  <c r="AJ224" i="7"/>
  <c r="AI224" i="7"/>
  <c r="AH224" i="7"/>
  <c r="AG224" i="7"/>
  <c r="AF224" i="7"/>
  <c r="AE224" i="7"/>
  <c r="AC224" i="7"/>
  <c r="AB224" i="7"/>
  <c r="AA224" i="7"/>
  <c r="K224" i="7"/>
  <c r="J224" i="7"/>
  <c r="AL223" i="7"/>
  <c r="AK223" i="7"/>
  <c r="AJ223" i="7"/>
  <c r="AI223" i="7"/>
  <c r="AH223" i="7"/>
  <c r="AG223" i="7"/>
  <c r="AF223" i="7"/>
  <c r="AE223" i="7"/>
  <c r="AC223" i="7"/>
  <c r="AB223" i="7"/>
  <c r="AA223" i="7"/>
  <c r="K223" i="7"/>
  <c r="J223" i="7"/>
  <c r="AL222" i="7"/>
  <c r="AK222" i="7"/>
  <c r="AJ222" i="7"/>
  <c r="AI222" i="7"/>
  <c r="AH222" i="7"/>
  <c r="AG222" i="7"/>
  <c r="AF222" i="7"/>
  <c r="AE222" i="7"/>
  <c r="AC222" i="7"/>
  <c r="AB222" i="7"/>
  <c r="AA222" i="7"/>
  <c r="K222" i="7"/>
  <c r="J222" i="7"/>
  <c r="AL221" i="7"/>
  <c r="AK221" i="7"/>
  <c r="AJ221" i="7"/>
  <c r="AI221" i="7"/>
  <c r="AH221" i="7"/>
  <c r="AG221" i="7"/>
  <c r="AF221" i="7"/>
  <c r="AE221" i="7"/>
  <c r="AC221" i="7"/>
  <c r="AB221" i="7"/>
  <c r="AA221" i="7"/>
  <c r="K221" i="7"/>
  <c r="J221" i="7"/>
  <c r="AL220" i="7"/>
  <c r="AK220" i="7"/>
  <c r="AJ220" i="7"/>
  <c r="AI220" i="7"/>
  <c r="AH220" i="7"/>
  <c r="AG220" i="7"/>
  <c r="AF220" i="7"/>
  <c r="AE220" i="7"/>
  <c r="AC220" i="7"/>
  <c r="AB220" i="7"/>
  <c r="AA220" i="7"/>
  <c r="K220" i="7"/>
  <c r="J220" i="7"/>
  <c r="AL219" i="7"/>
  <c r="AK219" i="7"/>
  <c r="AJ219" i="7"/>
  <c r="AI219" i="7"/>
  <c r="AH219" i="7"/>
  <c r="AG219" i="7"/>
  <c r="AF219" i="7"/>
  <c r="AE219" i="7"/>
  <c r="AC219" i="7"/>
  <c r="AB219" i="7"/>
  <c r="AA219" i="7"/>
  <c r="K219" i="7"/>
  <c r="J219" i="7"/>
  <c r="AL218" i="7"/>
  <c r="AK218" i="7"/>
  <c r="AJ218" i="7"/>
  <c r="AI218" i="7"/>
  <c r="AH218" i="7"/>
  <c r="AG218" i="7"/>
  <c r="AF218" i="7"/>
  <c r="AE218" i="7"/>
  <c r="AC218" i="7"/>
  <c r="AB218" i="7"/>
  <c r="AA218" i="7"/>
  <c r="K218" i="7"/>
  <c r="J218" i="7"/>
  <c r="AL217" i="7"/>
  <c r="AK217" i="7"/>
  <c r="AJ217" i="7"/>
  <c r="AI217" i="7"/>
  <c r="AH217" i="7"/>
  <c r="AG217" i="7"/>
  <c r="AF217" i="7"/>
  <c r="AE217" i="7"/>
  <c r="AC217" i="7"/>
  <c r="AB217" i="7"/>
  <c r="AA217" i="7"/>
  <c r="K217" i="7"/>
  <c r="J217" i="7"/>
  <c r="AL216" i="7"/>
  <c r="AK216" i="7"/>
  <c r="AJ216" i="7"/>
  <c r="AI216" i="7"/>
  <c r="AH216" i="7"/>
  <c r="AG216" i="7"/>
  <c r="AF216" i="7"/>
  <c r="AE216" i="7"/>
  <c r="AC216" i="7"/>
  <c r="AB216" i="7"/>
  <c r="AA216" i="7"/>
  <c r="K216" i="7"/>
  <c r="J216" i="7"/>
  <c r="AL215" i="7"/>
  <c r="AK215" i="7"/>
  <c r="AJ215" i="7"/>
  <c r="AI215" i="7"/>
  <c r="AH215" i="7"/>
  <c r="AG215" i="7"/>
  <c r="AF215" i="7"/>
  <c r="AE215" i="7"/>
  <c r="AC215" i="7"/>
  <c r="AB215" i="7"/>
  <c r="AA215" i="7"/>
  <c r="K215" i="7"/>
  <c r="J215" i="7"/>
  <c r="AL214" i="7"/>
  <c r="AK214" i="7"/>
  <c r="AJ214" i="7"/>
  <c r="AI214" i="7"/>
  <c r="AH214" i="7"/>
  <c r="AG214" i="7"/>
  <c r="AF214" i="7"/>
  <c r="AE214" i="7"/>
  <c r="AC214" i="7"/>
  <c r="AB214" i="7"/>
  <c r="AA214" i="7"/>
  <c r="K214" i="7"/>
  <c r="J214" i="7"/>
  <c r="AL213" i="7"/>
  <c r="AK213" i="7"/>
  <c r="AJ213" i="7"/>
  <c r="AI213" i="7"/>
  <c r="AH213" i="7"/>
  <c r="AG213" i="7"/>
  <c r="AF213" i="7"/>
  <c r="AE213" i="7"/>
  <c r="AC213" i="7"/>
  <c r="AB213" i="7"/>
  <c r="AA213" i="7"/>
  <c r="K213" i="7"/>
  <c r="J213" i="7"/>
  <c r="AL212" i="7"/>
  <c r="AK212" i="7"/>
  <c r="AJ212" i="7"/>
  <c r="AI212" i="7"/>
  <c r="AH212" i="7"/>
  <c r="AG212" i="7"/>
  <c r="AF212" i="7"/>
  <c r="AE212" i="7"/>
  <c r="AC212" i="7"/>
  <c r="AB212" i="7"/>
  <c r="AA212" i="7"/>
  <c r="K212" i="7"/>
  <c r="J212" i="7"/>
  <c r="AL211" i="7"/>
  <c r="AK211" i="7"/>
  <c r="AJ211" i="7"/>
  <c r="AI211" i="7"/>
  <c r="AH211" i="7"/>
  <c r="AG211" i="7"/>
  <c r="AF211" i="7"/>
  <c r="AE211" i="7"/>
  <c r="AC211" i="7"/>
  <c r="AB211" i="7"/>
  <c r="AA211" i="7"/>
  <c r="K211" i="7"/>
  <c r="J211" i="7"/>
  <c r="AL210" i="7"/>
  <c r="AK210" i="7"/>
  <c r="AJ210" i="7"/>
  <c r="AI210" i="7"/>
  <c r="AH210" i="7"/>
  <c r="AG210" i="7"/>
  <c r="AF210" i="7"/>
  <c r="AE210" i="7"/>
  <c r="AC210" i="7"/>
  <c r="AB210" i="7"/>
  <c r="AA210" i="7"/>
  <c r="K210" i="7"/>
  <c r="J210" i="7"/>
  <c r="AL209" i="7"/>
  <c r="AK209" i="7"/>
  <c r="AJ209" i="7"/>
  <c r="AI209" i="7"/>
  <c r="AH209" i="7"/>
  <c r="AG209" i="7"/>
  <c r="AF209" i="7"/>
  <c r="AE209" i="7"/>
  <c r="AC209" i="7"/>
  <c r="AB209" i="7"/>
  <c r="AA209" i="7"/>
  <c r="K209" i="7"/>
  <c r="J209" i="7"/>
  <c r="AL208" i="7"/>
  <c r="AK208" i="7"/>
  <c r="AJ208" i="7"/>
  <c r="AI208" i="7"/>
  <c r="AH208" i="7"/>
  <c r="AG208" i="7"/>
  <c r="AF208" i="7"/>
  <c r="AE208" i="7"/>
  <c r="AC208" i="7"/>
  <c r="AB208" i="7"/>
  <c r="AA208" i="7"/>
  <c r="K208" i="7"/>
  <c r="J208" i="7"/>
  <c r="AL207" i="7"/>
  <c r="AK207" i="7"/>
  <c r="AJ207" i="7"/>
  <c r="AI207" i="7"/>
  <c r="AH207" i="7"/>
  <c r="AG207" i="7"/>
  <c r="AF207" i="7"/>
  <c r="AE207" i="7"/>
  <c r="AC207" i="7"/>
  <c r="AB207" i="7"/>
  <c r="AA207" i="7"/>
  <c r="K207" i="7"/>
  <c r="J207" i="7"/>
  <c r="AL206" i="7"/>
  <c r="AK206" i="7"/>
  <c r="AJ206" i="7"/>
  <c r="AI206" i="7"/>
  <c r="AH206" i="7"/>
  <c r="AG206" i="7"/>
  <c r="AF206" i="7"/>
  <c r="AE206" i="7"/>
  <c r="AC206" i="7"/>
  <c r="AB206" i="7"/>
  <c r="AA206" i="7"/>
  <c r="K206" i="7"/>
  <c r="J206" i="7"/>
  <c r="AL205" i="7"/>
  <c r="AK205" i="7"/>
  <c r="AJ205" i="7"/>
  <c r="AI205" i="7"/>
  <c r="AH205" i="7"/>
  <c r="AG205" i="7"/>
  <c r="AF205" i="7"/>
  <c r="AE205" i="7"/>
  <c r="AC205" i="7"/>
  <c r="AB205" i="7"/>
  <c r="AA205" i="7"/>
  <c r="K205" i="7"/>
  <c r="J205" i="7"/>
  <c r="AL204" i="7"/>
  <c r="AK204" i="7"/>
  <c r="AJ204" i="7"/>
  <c r="AI204" i="7"/>
  <c r="AH204" i="7"/>
  <c r="AG204" i="7"/>
  <c r="AF204" i="7"/>
  <c r="AE204" i="7"/>
  <c r="AC204" i="7"/>
  <c r="AB204" i="7"/>
  <c r="AA204" i="7"/>
  <c r="K204" i="7"/>
  <c r="J204" i="7"/>
  <c r="AL203" i="7"/>
  <c r="AK203" i="7"/>
  <c r="AJ203" i="7"/>
  <c r="AI203" i="7"/>
  <c r="AH203" i="7"/>
  <c r="AG203" i="7"/>
  <c r="AF203" i="7"/>
  <c r="AE203" i="7"/>
  <c r="AC203" i="7"/>
  <c r="AB203" i="7"/>
  <c r="AA203" i="7"/>
  <c r="K203" i="7"/>
  <c r="J203" i="7"/>
  <c r="AL202" i="7"/>
  <c r="AK202" i="7"/>
  <c r="AJ202" i="7"/>
  <c r="AI202" i="7"/>
  <c r="AH202" i="7"/>
  <c r="AG202" i="7"/>
  <c r="AF202" i="7"/>
  <c r="AE202" i="7"/>
  <c r="AC202" i="7"/>
  <c r="AB202" i="7"/>
  <c r="AA202" i="7"/>
  <c r="K202" i="7"/>
  <c r="J202" i="7"/>
  <c r="AL201" i="7"/>
  <c r="AK201" i="7"/>
  <c r="AJ201" i="7"/>
  <c r="AI201" i="7"/>
  <c r="AH201" i="7"/>
  <c r="AG201" i="7"/>
  <c r="AF201" i="7"/>
  <c r="AE201" i="7"/>
  <c r="AC201" i="7"/>
  <c r="AB201" i="7"/>
  <c r="AA201" i="7"/>
  <c r="K201" i="7"/>
  <c r="J201" i="7"/>
  <c r="AL200" i="7"/>
  <c r="AK200" i="7"/>
  <c r="AJ200" i="7"/>
  <c r="AI200" i="7"/>
  <c r="AH200" i="7"/>
  <c r="AG200" i="7"/>
  <c r="AF200" i="7"/>
  <c r="AE200" i="7"/>
  <c r="AC200" i="7"/>
  <c r="AB200" i="7"/>
  <c r="AA200" i="7"/>
  <c r="K200" i="7"/>
  <c r="J200" i="7"/>
  <c r="AL199" i="7"/>
  <c r="AK199" i="7"/>
  <c r="AJ199" i="7"/>
  <c r="AI199" i="7"/>
  <c r="AH199" i="7"/>
  <c r="AG199" i="7"/>
  <c r="AF199" i="7"/>
  <c r="AE199" i="7"/>
  <c r="AC199" i="7"/>
  <c r="AB199" i="7"/>
  <c r="AA199" i="7"/>
  <c r="K199" i="7"/>
  <c r="J199" i="7"/>
  <c r="AL198" i="7"/>
  <c r="AK198" i="7"/>
  <c r="AJ198" i="7"/>
  <c r="AI198" i="7"/>
  <c r="AH198" i="7"/>
  <c r="AG198" i="7"/>
  <c r="AF198" i="7"/>
  <c r="AE198" i="7"/>
  <c r="AC198" i="7"/>
  <c r="AB198" i="7"/>
  <c r="AA198" i="7"/>
  <c r="K198" i="7"/>
  <c r="J198" i="7"/>
  <c r="AL197" i="7"/>
  <c r="AK197" i="7"/>
  <c r="AJ197" i="7"/>
  <c r="AI197" i="7"/>
  <c r="AH197" i="7"/>
  <c r="AG197" i="7"/>
  <c r="AF197" i="7"/>
  <c r="AE197" i="7"/>
  <c r="AC197" i="7"/>
  <c r="AB197" i="7"/>
  <c r="AA197" i="7"/>
  <c r="K197" i="7"/>
  <c r="J197" i="7"/>
  <c r="AL196" i="7"/>
  <c r="AK196" i="7"/>
  <c r="AJ196" i="7"/>
  <c r="AI196" i="7"/>
  <c r="AH196" i="7"/>
  <c r="AG196" i="7"/>
  <c r="AF196" i="7"/>
  <c r="AE196" i="7"/>
  <c r="AC196" i="7"/>
  <c r="AB196" i="7"/>
  <c r="AA196" i="7"/>
  <c r="K196" i="7"/>
  <c r="J196" i="7"/>
  <c r="AL195" i="7"/>
  <c r="AK195" i="7"/>
  <c r="AJ195" i="7"/>
  <c r="AI195" i="7"/>
  <c r="AH195" i="7"/>
  <c r="AG195" i="7"/>
  <c r="AF195" i="7"/>
  <c r="AE195" i="7"/>
  <c r="AC195" i="7"/>
  <c r="AB195" i="7"/>
  <c r="AA195" i="7"/>
  <c r="K195" i="7"/>
  <c r="J195" i="7"/>
  <c r="AL194" i="7"/>
  <c r="AK194" i="7"/>
  <c r="AJ194" i="7"/>
  <c r="AI194" i="7"/>
  <c r="AH194" i="7"/>
  <c r="AG194" i="7"/>
  <c r="AF194" i="7"/>
  <c r="AE194" i="7"/>
  <c r="AC194" i="7"/>
  <c r="AB194" i="7"/>
  <c r="AA194" i="7"/>
  <c r="K194" i="7"/>
  <c r="J194" i="7"/>
  <c r="AL193" i="7"/>
  <c r="AK193" i="7"/>
  <c r="AJ193" i="7"/>
  <c r="AI193" i="7"/>
  <c r="AH193" i="7"/>
  <c r="AG193" i="7"/>
  <c r="AF193" i="7"/>
  <c r="AE193" i="7"/>
  <c r="AC193" i="7"/>
  <c r="AB193" i="7"/>
  <c r="AA193" i="7"/>
  <c r="K193" i="7"/>
  <c r="J193" i="7"/>
  <c r="AL192" i="7"/>
  <c r="AK192" i="7"/>
  <c r="AJ192" i="7"/>
  <c r="AI192" i="7"/>
  <c r="AH192" i="7"/>
  <c r="AG192" i="7"/>
  <c r="AF192" i="7"/>
  <c r="AE192" i="7"/>
  <c r="AC192" i="7"/>
  <c r="AB192" i="7"/>
  <c r="AA192" i="7"/>
  <c r="K192" i="7"/>
  <c r="J192" i="7"/>
  <c r="AL191" i="7"/>
  <c r="AK191" i="7"/>
  <c r="AJ191" i="7"/>
  <c r="AI191" i="7"/>
  <c r="AH191" i="7"/>
  <c r="AG191" i="7"/>
  <c r="AF191" i="7"/>
  <c r="AE191" i="7"/>
  <c r="AC191" i="7"/>
  <c r="AB191" i="7"/>
  <c r="AA191" i="7"/>
  <c r="K191" i="7"/>
  <c r="J191" i="7"/>
  <c r="AL190" i="7"/>
  <c r="AK190" i="7"/>
  <c r="AJ190" i="7"/>
  <c r="AI190" i="7"/>
  <c r="AH190" i="7"/>
  <c r="AG190" i="7"/>
  <c r="AF190" i="7"/>
  <c r="AE190" i="7"/>
  <c r="AC190" i="7"/>
  <c r="AB190" i="7"/>
  <c r="AA190" i="7"/>
  <c r="K190" i="7"/>
  <c r="J190" i="7"/>
  <c r="AL189" i="7"/>
  <c r="AK189" i="7"/>
  <c r="AJ189" i="7"/>
  <c r="AI189" i="7"/>
  <c r="AH189" i="7"/>
  <c r="AG189" i="7"/>
  <c r="AF189" i="7"/>
  <c r="AE189" i="7"/>
  <c r="AC189" i="7"/>
  <c r="AB189" i="7"/>
  <c r="AA189" i="7"/>
  <c r="K189" i="7"/>
  <c r="J189" i="7"/>
  <c r="AL188" i="7"/>
  <c r="AK188" i="7"/>
  <c r="AJ188" i="7"/>
  <c r="AI188" i="7"/>
  <c r="AH188" i="7"/>
  <c r="AG188" i="7"/>
  <c r="AF188" i="7"/>
  <c r="AE188" i="7"/>
  <c r="AC188" i="7"/>
  <c r="AB188" i="7"/>
  <c r="AA188" i="7"/>
  <c r="K188" i="7"/>
  <c r="J188" i="7"/>
  <c r="AL187" i="7"/>
  <c r="AK187" i="7"/>
  <c r="AJ187" i="7"/>
  <c r="AI187" i="7"/>
  <c r="AH187" i="7"/>
  <c r="AG187" i="7"/>
  <c r="AF187" i="7"/>
  <c r="AE187" i="7"/>
  <c r="AC187" i="7"/>
  <c r="AB187" i="7"/>
  <c r="AA187" i="7"/>
  <c r="K187" i="7"/>
  <c r="J187" i="7"/>
  <c r="AL186" i="7"/>
  <c r="AK186" i="7"/>
  <c r="AJ186" i="7"/>
  <c r="AI186" i="7"/>
  <c r="AH186" i="7"/>
  <c r="AG186" i="7"/>
  <c r="AF186" i="7"/>
  <c r="AE186" i="7"/>
  <c r="AC186" i="7"/>
  <c r="AB186" i="7"/>
  <c r="AA186" i="7"/>
  <c r="K186" i="7"/>
  <c r="J186" i="7"/>
  <c r="AL185" i="7"/>
  <c r="AK185" i="7"/>
  <c r="AJ185" i="7"/>
  <c r="AI185" i="7"/>
  <c r="AH185" i="7"/>
  <c r="AG185" i="7"/>
  <c r="AF185" i="7"/>
  <c r="AE185" i="7"/>
  <c r="AC185" i="7"/>
  <c r="AB185" i="7"/>
  <c r="AA185" i="7"/>
  <c r="K185" i="7"/>
  <c r="J185" i="7"/>
  <c r="AL184" i="7"/>
  <c r="AK184" i="7"/>
  <c r="AJ184" i="7"/>
  <c r="AI184" i="7"/>
  <c r="AH184" i="7"/>
  <c r="AG184" i="7"/>
  <c r="AF184" i="7"/>
  <c r="AE184" i="7"/>
  <c r="AC184" i="7"/>
  <c r="AB184" i="7"/>
  <c r="AA184" i="7"/>
  <c r="K184" i="7"/>
  <c r="J184" i="7"/>
  <c r="AL183" i="7"/>
  <c r="AK183" i="7"/>
  <c r="AJ183" i="7"/>
  <c r="AI183" i="7"/>
  <c r="AH183" i="7"/>
  <c r="AG183" i="7"/>
  <c r="AF183" i="7"/>
  <c r="AE183" i="7"/>
  <c r="AC183" i="7"/>
  <c r="AB183" i="7"/>
  <c r="AA183" i="7"/>
  <c r="K183" i="7"/>
  <c r="J183" i="7"/>
  <c r="AL182" i="7"/>
  <c r="AK182" i="7"/>
  <c r="AJ182" i="7"/>
  <c r="AI182" i="7"/>
  <c r="AH182" i="7"/>
  <c r="AG182" i="7"/>
  <c r="AF182" i="7"/>
  <c r="AE182" i="7"/>
  <c r="AC182" i="7"/>
  <c r="AB182" i="7"/>
  <c r="AA182" i="7"/>
  <c r="K182" i="7"/>
  <c r="J182" i="7"/>
  <c r="AL181" i="7"/>
  <c r="AK181" i="7"/>
  <c r="AJ181" i="7"/>
  <c r="AI181" i="7"/>
  <c r="AH181" i="7"/>
  <c r="AG181" i="7"/>
  <c r="AF181" i="7"/>
  <c r="AE181" i="7"/>
  <c r="AC181" i="7"/>
  <c r="AB181" i="7"/>
  <c r="AA181" i="7"/>
  <c r="K181" i="7"/>
  <c r="J181" i="7"/>
  <c r="AL180" i="7"/>
  <c r="AK180" i="7"/>
  <c r="AJ180" i="7"/>
  <c r="AI180" i="7"/>
  <c r="AH180" i="7"/>
  <c r="AG180" i="7"/>
  <c r="AF180" i="7"/>
  <c r="AE180" i="7"/>
  <c r="AC180" i="7"/>
  <c r="AB180" i="7"/>
  <c r="AA180" i="7"/>
  <c r="K180" i="7"/>
  <c r="J180" i="7"/>
  <c r="AL179" i="7"/>
  <c r="AK179" i="7"/>
  <c r="AJ179" i="7"/>
  <c r="AI179" i="7"/>
  <c r="AH179" i="7"/>
  <c r="AG179" i="7"/>
  <c r="AF179" i="7"/>
  <c r="AE179" i="7"/>
  <c r="AC179" i="7"/>
  <c r="AB179" i="7"/>
  <c r="AA179" i="7"/>
  <c r="K179" i="7"/>
  <c r="J179" i="7"/>
  <c r="AL178" i="7"/>
  <c r="AK178" i="7"/>
  <c r="AJ178" i="7"/>
  <c r="AI178" i="7"/>
  <c r="AH178" i="7"/>
  <c r="AG178" i="7"/>
  <c r="AF178" i="7"/>
  <c r="AE178" i="7"/>
  <c r="AC178" i="7"/>
  <c r="AB178" i="7"/>
  <c r="AA178" i="7"/>
  <c r="K178" i="7"/>
  <c r="J178" i="7"/>
  <c r="AL177" i="7"/>
  <c r="AK177" i="7"/>
  <c r="AJ177" i="7"/>
  <c r="AI177" i="7"/>
  <c r="AH177" i="7"/>
  <c r="AG177" i="7"/>
  <c r="AF177" i="7"/>
  <c r="AE177" i="7"/>
  <c r="AC177" i="7"/>
  <c r="AB177" i="7"/>
  <c r="AA177" i="7"/>
  <c r="K177" i="7"/>
  <c r="J177" i="7"/>
  <c r="AL176" i="7"/>
  <c r="AK176" i="7"/>
  <c r="AJ176" i="7"/>
  <c r="AI176" i="7"/>
  <c r="AH176" i="7"/>
  <c r="AG176" i="7"/>
  <c r="AF176" i="7"/>
  <c r="AE176" i="7"/>
  <c r="AC176" i="7"/>
  <c r="AB176" i="7"/>
  <c r="AA176" i="7"/>
  <c r="K176" i="7"/>
  <c r="J176" i="7"/>
  <c r="AL175" i="7"/>
  <c r="AK175" i="7"/>
  <c r="AJ175" i="7"/>
  <c r="AI175" i="7"/>
  <c r="AH175" i="7"/>
  <c r="AG175" i="7"/>
  <c r="AF175" i="7"/>
  <c r="AE175" i="7"/>
  <c r="AC175" i="7"/>
  <c r="AB175" i="7"/>
  <c r="AA175" i="7"/>
  <c r="K175" i="7"/>
  <c r="J175" i="7"/>
  <c r="AL174" i="7"/>
  <c r="AK174" i="7"/>
  <c r="AJ174" i="7"/>
  <c r="AI174" i="7"/>
  <c r="AH174" i="7"/>
  <c r="AG174" i="7"/>
  <c r="AF174" i="7"/>
  <c r="AE174" i="7"/>
  <c r="AC174" i="7"/>
  <c r="AB174" i="7"/>
  <c r="AA174" i="7"/>
  <c r="K174" i="7"/>
  <c r="J174" i="7"/>
  <c r="AL173" i="7"/>
  <c r="AK173" i="7"/>
  <c r="AJ173" i="7"/>
  <c r="AI173" i="7"/>
  <c r="AH173" i="7"/>
  <c r="AG173" i="7"/>
  <c r="AF173" i="7"/>
  <c r="AE173" i="7"/>
  <c r="AC173" i="7"/>
  <c r="AB173" i="7"/>
  <c r="AA173" i="7"/>
  <c r="K173" i="7"/>
  <c r="J173" i="7"/>
  <c r="AL172" i="7"/>
  <c r="AK172" i="7"/>
  <c r="AJ172" i="7"/>
  <c r="AI172" i="7"/>
  <c r="AH172" i="7"/>
  <c r="AG172" i="7"/>
  <c r="AF172" i="7"/>
  <c r="AE172" i="7"/>
  <c r="AC172" i="7"/>
  <c r="AB172" i="7"/>
  <c r="AA172" i="7"/>
  <c r="K172" i="7"/>
  <c r="J172" i="7"/>
  <c r="AL171" i="7"/>
  <c r="AK171" i="7"/>
  <c r="AJ171" i="7"/>
  <c r="AI171" i="7"/>
  <c r="AH171" i="7"/>
  <c r="AG171" i="7"/>
  <c r="AF171" i="7"/>
  <c r="AE171" i="7"/>
  <c r="AC171" i="7"/>
  <c r="AB171" i="7"/>
  <c r="AA171" i="7"/>
  <c r="K171" i="7"/>
  <c r="J171" i="7"/>
  <c r="AL170" i="7"/>
  <c r="AK170" i="7"/>
  <c r="AJ170" i="7"/>
  <c r="AI170" i="7"/>
  <c r="AH170" i="7"/>
  <c r="AG170" i="7"/>
  <c r="AF170" i="7"/>
  <c r="AE170" i="7"/>
  <c r="AC170" i="7"/>
  <c r="AB170" i="7"/>
  <c r="AA170" i="7"/>
  <c r="K170" i="7"/>
  <c r="J170" i="7"/>
  <c r="AL169" i="7"/>
  <c r="AK169" i="7"/>
  <c r="AJ169" i="7"/>
  <c r="AI169" i="7"/>
  <c r="AH169" i="7"/>
  <c r="AG169" i="7"/>
  <c r="AF169" i="7"/>
  <c r="AE169" i="7"/>
  <c r="AC169" i="7"/>
  <c r="AB169" i="7"/>
  <c r="AA169" i="7"/>
  <c r="K169" i="7"/>
  <c r="J169" i="7"/>
  <c r="AL168" i="7"/>
  <c r="AK168" i="7"/>
  <c r="AJ168" i="7"/>
  <c r="AI168" i="7"/>
  <c r="AH168" i="7"/>
  <c r="AG168" i="7"/>
  <c r="AF168" i="7"/>
  <c r="AE168" i="7"/>
  <c r="AC168" i="7"/>
  <c r="AB168" i="7"/>
  <c r="AA168" i="7"/>
  <c r="K168" i="7"/>
  <c r="J168" i="7"/>
  <c r="AL167" i="7"/>
  <c r="AK167" i="7"/>
  <c r="AJ167" i="7"/>
  <c r="AI167" i="7"/>
  <c r="AH167" i="7"/>
  <c r="AG167" i="7"/>
  <c r="AF167" i="7"/>
  <c r="AE167" i="7"/>
  <c r="AC167" i="7"/>
  <c r="AB167" i="7"/>
  <c r="AA167" i="7"/>
  <c r="K167" i="7"/>
  <c r="J167" i="7"/>
  <c r="AL166" i="7"/>
  <c r="AK166" i="7"/>
  <c r="AJ166" i="7"/>
  <c r="AI166" i="7"/>
  <c r="AH166" i="7"/>
  <c r="AG166" i="7"/>
  <c r="AF166" i="7"/>
  <c r="AE166" i="7"/>
  <c r="AC166" i="7"/>
  <c r="AB166" i="7"/>
  <c r="AA166" i="7"/>
  <c r="K166" i="7"/>
  <c r="J166" i="7"/>
  <c r="AL165" i="7"/>
  <c r="AK165" i="7"/>
  <c r="AJ165" i="7"/>
  <c r="AI165" i="7"/>
  <c r="AH165" i="7"/>
  <c r="AG165" i="7"/>
  <c r="AF165" i="7"/>
  <c r="AE165" i="7"/>
  <c r="AC165" i="7"/>
  <c r="AB165" i="7"/>
  <c r="AA165" i="7"/>
  <c r="K165" i="7"/>
  <c r="J165" i="7"/>
  <c r="AL164" i="7"/>
  <c r="AK164" i="7"/>
  <c r="AJ164" i="7"/>
  <c r="AI164" i="7"/>
  <c r="AH164" i="7"/>
  <c r="AG164" i="7"/>
  <c r="AF164" i="7"/>
  <c r="AE164" i="7"/>
  <c r="AC164" i="7"/>
  <c r="AB164" i="7"/>
  <c r="AA164" i="7"/>
  <c r="K164" i="7"/>
  <c r="J164" i="7"/>
  <c r="AL163" i="7"/>
  <c r="AK163" i="7"/>
  <c r="AJ163" i="7"/>
  <c r="AI163" i="7"/>
  <c r="AH163" i="7"/>
  <c r="AG163" i="7"/>
  <c r="AF163" i="7"/>
  <c r="AE163" i="7"/>
  <c r="AC163" i="7"/>
  <c r="AB163" i="7"/>
  <c r="AA163" i="7"/>
  <c r="K163" i="7"/>
  <c r="J163" i="7"/>
  <c r="AL162" i="7"/>
  <c r="AK162" i="7"/>
  <c r="AJ162" i="7"/>
  <c r="AI162" i="7"/>
  <c r="AH162" i="7"/>
  <c r="AG162" i="7"/>
  <c r="AF162" i="7"/>
  <c r="AE162" i="7"/>
  <c r="AC162" i="7"/>
  <c r="AB162" i="7"/>
  <c r="AA162" i="7"/>
  <c r="K162" i="7"/>
  <c r="J162" i="7"/>
  <c r="AL161" i="7"/>
  <c r="AK161" i="7"/>
  <c r="AJ161" i="7"/>
  <c r="AI161" i="7"/>
  <c r="AH161" i="7"/>
  <c r="AG161" i="7"/>
  <c r="AF161" i="7"/>
  <c r="AE161" i="7"/>
  <c r="AC161" i="7"/>
  <c r="AB161" i="7"/>
  <c r="AA161" i="7"/>
  <c r="K161" i="7"/>
  <c r="J161" i="7"/>
  <c r="AL160" i="7"/>
  <c r="AK160" i="7"/>
  <c r="AJ160" i="7"/>
  <c r="AI160" i="7"/>
  <c r="AH160" i="7"/>
  <c r="AG160" i="7"/>
  <c r="AF160" i="7"/>
  <c r="AE160" i="7"/>
  <c r="AC160" i="7"/>
  <c r="AB160" i="7"/>
  <c r="AA160" i="7"/>
  <c r="K160" i="7"/>
  <c r="J160" i="7"/>
  <c r="AL159" i="7"/>
  <c r="AK159" i="7"/>
  <c r="AJ159" i="7"/>
  <c r="AI159" i="7"/>
  <c r="AH159" i="7"/>
  <c r="AG159" i="7"/>
  <c r="AF159" i="7"/>
  <c r="AE159" i="7"/>
  <c r="AC159" i="7"/>
  <c r="AB159" i="7"/>
  <c r="AA159" i="7"/>
  <c r="K159" i="7"/>
  <c r="J159" i="7"/>
  <c r="AL158" i="7"/>
  <c r="AK158" i="7"/>
  <c r="AJ158" i="7"/>
  <c r="AI158" i="7"/>
  <c r="AH158" i="7"/>
  <c r="AG158" i="7"/>
  <c r="AF158" i="7"/>
  <c r="AE158" i="7"/>
  <c r="AC158" i="7"/>
  <c r="AB158" i="7"/>
  <c r="AA158" i="7"/>
  <c r="K158" i="7"/>
  <c r="J158" i="7"/>
  <c r="AL157" i="7"/>
  <c r="AK157" i="7"/>
  <c r="AJ157" i="7"/>
  <c r="AI157" i="7"/>
  <c r="AH157" i="7"/>
  <c r="AG157" i="7"/>
  <c r="AF157" i="7"/>
  <c r="AE157" i="7"/>
  <c r="AC157" i="7"/>
  <c r="AB157" i="7"/>
  <c r="AA157" i="7"/>
  <c r="K157" i="7"/>
  <c r="J157" i="7"/>
  <c r="AL156" i="7"/>
  <c r="AK156" i="7"/>
  <c r="AJ156" i="7"/>
  <c r="AI156" i="7"/>
  <c r="AH156" i="7"/>
  <c r="AG156" i="7"/>
  <c r="AF156" i="7"/>
  <c r="AE156" i="7"/>
  <c r="AC156" i="7"/>
  <c r="AB156" i="7"/>
  <c r="AA156" i="7"/>
  <c r="K156" i="7"/>
  <c r="J156" i="7"/>
  <c r="AL155" i="7"/>
  <c r="AK155" i="7"/>
  <c r="AJ155" i="7"/>
  <c r="AI155" i="7"/>
  <c r="AH155" i="7"/>
  <c r="AG155" i="7"/>
  <c r="AF155" i="7"/>
  <c r="AE155" i="7"/>
  <c r="AC155" i="7"/>
  <c r="AB155" i="7"/>
  <c r="AA155" i="7"/>
  <c r="K155" i="7"/>
  <c r="J155" i="7"/>
  <c r="AL154" i="7"/>
  <c r="AK154" i="7"/>
  <c r="AJ154" i="7"/>
  <c r="AI154" i="7"/>
  <c r="AH154" i="7"/>
  <c r="AG154" i="7"/>
  <c r="AF154" i="7"/>
  <c r="AE154" i="7"/>
  <c r="AC154" i="7"/>
  <c r="AB154" i="7"/>
  <c r="AA154" i="7"/>
  <c r="K154" i="7"/>
  <c r="J154" i="7"/>
  <c r="AL153" i="7"/>
  <c r="AK153" i="7"/>
  <c r="AJ153" i="7"/>
  <c r="AI153" i="7"/>
  <c r="AH153" i="7"/>
  <c r="AG153" i="7"/>
  <c r="AF153" i="7"/>
  <c r="AE153" i="7"/>
  <c r="AC153" i="7"/>
  <c r="AB153" i="7"/>
  <c r="AA153" i="7"/>
  <c r="K153" i="7"/>
  <c r="J153" i="7"/>
  <c r="AL152" i="7"/>
  <c r="AK152" i="7"/>
  <c r="AJ152" i="7"/>
  <c r="AI152" i="7"/>
  <c r="AH152" i="7"/>
  <c r="AG152" i="7"/>
  <c r="AF152" i="7"/>
  <c r="AE152" i="7"/>
  <c r="AC152" i="7"/>
  <c r="AB152" i="7"/>
  <c r="AA152" i="7"/>
  <c r="K152" i="7"/>
  <c r="J152" i="7"/>
  <c r="AL151" i="7"/>
  <c r="AK151" i="7"/>
  <c r="AJ151" i="7"/>
  <c r="AI151" i="7"/>
  <c r="AH151" i="7"/>
  <c r="AG151" i="7"/>
  <c r="AF151" i="7"/>
  <c r="AE151" i="7"/>
  <c r="AC151" i="7"/>
  <c r="AB151" i="7"/>
  <c r="AA151" i="7"/>
  <c r="K151" i="7"/>
  <c r="J151" i="7"/>
  <c r="AL150" i="7"/>
  <c r="AK150" i="7"/>
  <c r="AJ150" i="7"/>
  <c r="AI150" i="7"/>
  <c r="AH150" i="7"/>
  <c r="AG150" i="7"/>
  <c r="AF150" i="7"/>
  <c r="AE150" i="7"/>
  <c r="AC150" i="7"/>
  <c r="AB150" i="7"/>
  <c r="AA150" i="7"/>
  <c r="K150" i="7"/>
  <c r="J150" i="7"/>
  <c r="AL149" i="7"/>
  <c r="AK149" i="7"/>
  <c r="AJ149" i="7"/>
  <c r="AI149" i="7"/>
  <c r="AH149" i="7"/>
  <c r="AG149" i="7"/>
  <c r="AF149" i="7"/>
  <c r="AE149" i="7"/>
  <c r="AC149" i="7"/>
  <c r="AB149" i="7"/>
  <c r="AA149" i="7"/>
  <c r="K149" i="7"/>
  <c r="J149" i="7"/>
  <c r="AL148" i="7"/>
  <c r="AK148" i="7"/>
  <c r="AJ148" i="7"/>
  <c r="AI148" i="7"/>
  <c r="AH148" i="7"/>
  <c r="AG148" i="7"/>
  <c r="AF148" i="7"/>
  <c r="AE148" i="7"/>
  <c r="AC148" i="7"/>
  <c r="AB148" i="7"/>
  <c r="AA148" i="7"/>
  <c r="K148" i="7"/>
  <c r="J148" i="7"/>
  <c r="AL147" i="7"/>
  <c r="AK147" i="7"/>
  <c r="AJ147" i="7"/>
  <c r="AI147" i="7"/>
  <c r="AH147" i="7"/>
  <c r="AG147" i="7"/>
  <c r="AF147" i="7"/>
  <c r="AE147" i="7"/>
  <c r="AC147" i="7"/>
  <c r="AB147" i="7"/>
  <c r="AA147" i="7"/>
  <c r="K147" i="7"/>
  <c r="J147" i="7"/>
  <c r="AL146" i="7"/>
  <c r="AK146" i="7"/>
  <c r="AJ146" i="7"/>
  <c r="AI146" i="7"/>
  <c r="AH146" i="7"/>
  <c r="AG146" i="7"/>
  <c r="AF146" i="7"/>
  <c r="AE146" i="7"/>
  <c r="AC146" i="7"/>
  <c r="AB146" i="7"/>
  <c r="AA146" i="7"/>
  <c r="K146" i="7"/>
  <c r="J146" i="7"/>
  <c r="AL145" i="7"/>
  <c r="AK145" i="7"/>
  <c r="AJ145" i="7"/>
  <c r="AI145" i="7"/>
  <c r="AH145" i="7"/>
  <c r="AG145" i="7"/>
  <c r="AF145" i="7"/>
  <c r="AE145" i="7"/>
  <c r="AC145" i="7"/>
  <c r="AB145" i="7"/>
  <c r="AA145" i="7"/>
  <c r="K145" i="7"/>
  <c r="J145" i="7"/>
  <c r="AL144" i="7"/>
  <c r="AK144" i="7"/>
  <c r="AJ144" i="7"/>
  <c r="AI144" i="7"/>
  <c r="AH144" i="7"/>
  <c r="AG144" i="7"/>
  <c r="AF144" i="7"/>
  <c r="AE144" i="7"/>
  <c r="AC144" i="7"/>
  <c r="AB144" i="7"/>
  <c r="AA144" i="7"/>
  <c r="K144" i="7"/>
  <c r="J144" i="7"/>
  <c r="AL143" i="7"/>
  <c r="AK143" i="7"/>
  <c r="AJ143" i="7"/>
  <c r="AI143" i="7"/>
  <c r="AH143" i="7"/>
  <c r="AG143" i="7"/>
  <c r="AF143" i="7"/>
  <c r="AE143" i="7"/>
  <c r="AC143" i="7"/>
  <c r="AB143" i="7"/>
  <c r="AA143" i="7"/>
  <c r="K143" i="7"/>
  <c r="J143" i="7"/>
  <c r="AL142" i="7"/>
  <c r="AK142" i="7"/>
  <c r="AJ142" i="7"/>
  <c r="AI142" i="7"/>
  <c r="AH142" i="7"/>
  <c r="AG142" i="7"/>
  <c r="AF142" i="7"/>
  <c r="AE142" i="7"/>
  <c r="AC142" i="7"/>
  <c r="AB142" i="7"/>
  <c r="AA142" i="7"/>
  <c r="K142" i="7"/>
  <c r="J142" i="7"/>
  <c r="AL141" i="7"/>
  <c r="AK141" i="7"/>
  <c r="AJ141" i="7"/>
  <c r="AI141" i="7"/>
  <c r="AH141" i="7"/>
  <c r="AG141" i="7"/>
  <c r="AF141" i="7"/>
  <c r="AE141" i="7"/>
  <c r="AC141" i="7"/>
  <c r="AB141" i="7"/>
  <c r="AA141" i="7"/>
  <c r="K141" i="7"/>
  <c r="J141" i="7"/>
  <c r="AL140" i="7"/>
  <c r="AK140" i="7"/>
  <c r="AJ140" i="7"/>
  <c r="AI140" i="7"/>
  <c r="AH140" i="7"/>
  <c r="AG140" i="7"/>
  <c r="AF140" i="7"/>
  <c r="AE140" i="7"/>
  <c r="AC140" i="7"/>
  <c r="AB140" i="7"/>
  <c r="AA140" i="7"/>
  <c r="K140" i="7"/>
  <c r="J140" i="7"/>
  <c r="AL139" i="7"/>
  <c r="AK139" i="7"/>
  <c r="AJ139" i="7"/>
  <c r="AI139" i="7"/>
  <c r="AH139" i="7"/>
  <c r="AG139" i="7"/>
  <c r="AF139" i="7"/>
  <c r="AE139" i="7"/>
  <c r="AC139" i="7"/>
  <c r="AB139" i="7"/>
  <c r="AA139" i="7"/>
  <c r="K139" i="7"/>
  <c r="J139" i="7"/>
  <c r="AL138" i="7"/>
  <c r="AK138" i="7"/>
  <c r="AJ138" i="7"/>
  <c r="AI138" i="7"/>
  <c r="AH138" i="7"/>
  <c r="AG138" i="7"/>
  <c r="AF138" i="7"/>
  <c r="AE138" i="7"/>
  <c r="AC138" i="7"/>
  <c r="AB138" i="7"/>
  <c r="AA138" i="7"/>
  <c r="K138" i="7"/>
  <c r="J138" i="7"/>
  <c r="AL137" i="7"/>
  <c r="AK137" i="7"/>
  <c r="AJ137" i="7"/>
  <c r="AI137" i="7"/>
  <c r="AH137" i="7"/>
  <c r="AG137" i="7"/>
  <c r="AF137" i="7"/>
  <c r="AE137" i="7"/>
  <c r="AC137" i="7"/>
  <c r="AB137" i="7"/>
  <c r="AA137" i="7"/>
  <c r="K137" i="7"/>
  <c r="J137" i="7"/>
  <c r="AL136" i="7"/>
  <c r="AK136" i="7"/>
  <c r="AJ136" i="7"/>
  <c r="AI136" i="7"/>
  <c r="AH136" i="7"/>
  <c r="AG136" i="7"/>
  <c r="AF136" i="7"/>
  <c r="AE136" i="7"/>
  <c r="AC136" i="7"/>
  <c r="AB136" i="7"/>
  <c r="AA136" i="7"/>
  <c r="K136" i="7"/>
  <c r="J136" i="7"/>
  <c r="AL135" i="7"/>
  <c r="AK135" i="7"/>
  <c r="AJ135" i="7"/>
  <c r="AI135" i="7"/>
  <c r="AH135" i="7"/>
  <c r="AG135" i="7"/>
  <c r="AF135" i="7"/>
  <c r="AE135" i="7"/>
  <c r="AC135" i="7"/>
  <c r="AB135" i="7"/>
  <c r="AA135" i="7"/>
  <c r="K135" i="7"/>
  <c r="J135" i="7"/>
  <c r="AL134" i="7"/>
  <c r="AK134" i="7"/>
  <c r="AJ134" i="7"/>
  <c r="AI134" i="7"/>
  <c r="AH134" i="7"/>
  <c r="AG134" i="7"/>
  <c r="AF134" i="7"/>
  <c r="AE134" i="7"/>
  <c r="AC134" i="7"/>
  <c r="AB134" i="7"/>
  <c r="AA134" i="7"/>
  <c r="K134" i="7"/>
  <c r="J134" i="7"/>
  <c r="AL133" i="7"/>
  <c r="AK133" i="7"/>
  <c r="AJ133" i="7"/>
  <c r="AI133" i="7"/>
  <c r="AH133" i="7"/>
  <c r="AG133" i="7"/>
  <c r="AF133" i="7"/>
  <c r="AE133" i="7"/>
  <c r="AC133" i="7"/>
  <c r="AB133" i="7"/>
  <c r="AA133" i="7"/>
  <c r="K133" i="7"/>
  <c r="J133" i="7"/>
  <c r="AL132" i="7"/>
  <c r="AK132" i="7"/>
  <c r="AJ132" i="7"/>
  <c r="AI132" i="7"/>
  <c r="AH132" i="7"/>
  <c r="AG132" i="7"/>
  <c r="AF132" i="7"/>
  <c r="AE132" i="7"/>
  <c r="AC132" i="7"/>
  <c r="AB132" i="7"/>
  <c r="AA132" i="7"/>
  <c r="K132" i="7"/>
  <c r="J132" i="7"/>
  <c r="AL131" i="7"/>
  <c r="AK131" i="7"/>
  <c r="AJ131" i="7"/>
  <c r="AI131" i="7"/>
  <c r="AH131" i="7"/>
  <c r="AG131" i="7"/>
  <c r="AF131" i="7"/>
  <c r="AE131" i="7"/>
  <c r="AC131" i="7"/>
  <c r="AB131" i="7"/>
  <c r="AA131" i="7"/>
  <c r="K131" i="7"/>
  <c r="J131" i="7"/>
  <c r="AL130" i="7"/>
  <c r="AK130" i="7"/>
  <c r="AJ130" i="7"/>
  <c r="AI130" i="7"/>
  <c r="AH130" i="7"/>
  <c r="AG130" i="7"/>
  <c r="AF130" i="7"/>
  <c r="AE130" i="7"/>
  <c r="AC130" i="7"/>
  <c r="AB130" i="7"/>
  <c r="AA130" i="7"/>
  <c r="K130" i="7"/>
  <c r="J130" i="7"/>
  <c r="AL129" i="7"/>
  <c r="AK129" i="7"/>
  <c r="AJ129" i="7"/>
  <c r="AI129" i="7"/>
  <c r="AH129" i="7"/>
  <c r="AG129" i="7"/>
  <c r="AF129" i="7"/>
  <c r="AE129" i="7"/>
  <c r="AC129" i="7"/>
  <c r="AB129" i="7"/>
  <c r="AA129" i="7"/>
  <c r="K129" i="7"/>
  <c r="J129" i="7"/>
  <c r="AL128" i="7"/>
  <c r="AK128" i="7"/>
  <c r="AJ128" i="7"/>
  <c r="AI128" i="7"/>
  <c r="AH128" i="7"/>
  <c r="AG128" i="7"/>
  <c r="AF128" i="7"/>
  <c r="AE128" i="7"/>
  <c r="AC128" i="7"/>
  <c r="AB128" i="7"/>
  <c r="AA128" i="7"/>
  <c r="K128" i="7"/>
  <c r="J128" i="7"/>
  <c r="AL127" i="7"/>
  <c r="AK127" i="7"/>
  <c r="AJ127" i="7"/>
  <c r="AI127" i="7"/>
  <c r="AH127" i="7"/>
  <c r="AG127" i="7"/>
  <c r="AF127" i="7"/>
  <c r="AE127" i="7"/>
  <c r="AC127" i="7"/>
  <c r="AB127" i="7"/>
  <c r="AA127" i="7"/>
  <c r="K127" i="7"/>
  <c r="J127" i="7"/>
  <c r="AL126" i="7"/>
  <c r="AK126" i="7"/>
  <c r="AJ126" i="7"/>
  <c r="AI126" i="7"/>
  <c r="AH126" i="7"/>
  <c r="AG126" i="7"/>
  <c r="AF126" i="7"/>
  <c r="AE126" i="7"/>
  <c r="AC126" i="7"/>
  <c r="AB126" i="7"/>
  <c r="AA126" i="7"/>
  <c r="K126" i="7"/>
  <c r="J126" i="7"/>
  <c r="AL125" i="7"/>
  <c r="AK125" i="7"/>
  <c r="AJ125" i="7"/>
  <c r="AI125" i="7"/>
  <c r="AH125" i="7"/>
  <c r="AG125" i="7"/>
  <c r="AF125" i="7"/>
  <c r="AE125" i="7"/>
  <c r="AC125" i="7"/>
  <c r="AB125" i="7"/>
  <c r="AA125" i="7"/>
  <c r="K125" i="7"/>
  <c r="J125" i="7"/>
  <c r="AL124" i="7"/>
  <c r="AK124" i="7"/>
  <c r="AJ124" i="7"/>
  <c r="AI124" i="7"/>
  <c r="AH124" i="7"/>
  <c r="AG124" i="7"/>
  <c r="AF124" i="7"/>
  <c r="AE124" i="7"/>
  <c r="AC124" i="7"/>
  <c r="AB124" i="7"/>
  <c r="AA124" i="7"/>
  <c r="K124" i="7"/>
  <c r="J124" i="7"/>
  <c r="AL123" i="7"/>
  <c r="AK123" i="7"/>
  <c r="AJ123" i="7"/>
  <c r="AI123" i="7"/>
  <c r="AH123" i="7"/>
  <c r="AG123" i="7"/>
  <c r="AF123" i="7"/>
  <c r="AE123" i="7"/>
  <c r="AC123" i="7"/>
  <c r="AB123" i="7"/>
  <c r="AA123" i="7"/>
  <c r="K123" i="7"/>
  <c r="J123" i="7"/>
  <c r="AL122" i="7"/>
  <c r="AK122" i="7"/>
  <c r="AJ122" i="7"/>
  <c r="AI122" i="7"/>
  <c r="AH122" i="7"/>
  <c r="AG122" i="7"/>
  <c r="AF122" i="7"/>
  <c r="AE122" i="7"/>
  <c r="AC122" i="7"/>
  <c r="AB122" i="7"/>
  <c r="AA122" i="7"/>
  <c r="K122" i="7"/>
  <c r="J122" i="7"/>
  <c r="AL121" i="7"/>
  <c r="AK121" i="7"/>
  <c r="AJ121" i="7"/>
  <c r="AI121" i="7"/>
  <c r="AH121" i="7"/>
  <c r="AG121" i="7"/>
  <c r="AF121" i="7"/>
  <c r="AE121" i="7"/>
  <c r="AC121" i="7"/>
  <c r="AB121" i="7"/>
  <c r="AA121" i="7"/>
  <c r="K121" i="7"/>
  <c r="J121" i="7"/>
  <c r="AL120" i="7"/>
  <c r="AK120" i="7"/>
  <c r="AJ120" i="7"/>
  <c r="AI120" i="7"/>
  <c r="AH120" i="7"/>
  <c r="AG120" i="7"/>
  <c r="AF120" i="7"/>
  <c r="AE120" i="7"/>
  <c r="AC120" i="7"/>
  <c r="AB120" i="7"/>
  <c r="AA120" i="7"/>
  <c r="K120" i="7"/>
  <c r="J120" i="7"/>
  <c r="AL119" i="7"/>
  <c r="AK119" i="7"/>
  <c r="AJ119" i="7"/>
  <c r="AI119" i="7"/>
  <c r="AH119" i="7"/>
  <c r="AG119" i="7"/>
  <c r="AF119" i="7"/>
  <c r="AE119" i="7"/>
  <c r="AC119" i="7"/>
  <c r="AB119" i="7"/>
  <c r="AA119" i="7"/>
  <c r="K119" i="7"/>
  <c r="J119" i="7"/>
  <c r="AL118" i="7"/>
  <c r="AK118" i="7"/>
  <c r="AJ118" i="7"/>
  <c r="AI118" i="7"/>
  <c r="AH118" i="7"/>
  <c r="AG118" i="7"/>
  <c r="AF118" i="7"/>
  <c r="AE118" i="7"/>
  <c r="AC118" i="7"/>
  <c r="AB118" i="7"/>
  <c r="AA118" i="7"/>
  <c r="K118" i="7"/>
  <c r="J118" i="7"/>
  <c r="AL117" i="7"/>
  <c r="AK117" i="7"/>
  <c r="AJ117" i="7"/>
  <c r="AI117" i="7"/>
  <c r="AH117" i="7"/>
  <c r="AG117" i="7"/>
  <c r="AF117" i="7"/>
  <c r="AE117" i="7"/>
  <c r="AC117" i="7"/>
  <c r="AB117" i="7"/>
  <c r="AA117" i="7"/>
  <c r="K117" i="7"/>
  <c r="J117" i="7"/>
  <c r="AL116" i="7"/>
  <c r="AK116" i="7"/>
  <c r="AJ116" i="7"/>
  <c r="AI116" i="7"/>
  <c r="AH116" i="7"/>
  <c r="AG116" i="7"/>
  <c r="AF116" i="7"/>
  <c r="AE116" i="7"/>
  <c r="AC116" i="7"/>
  <c r="AB116" i="7"/>
  <c r="AA116" i="7"/>
  <c r="K116" i="7"/>
  <c r="J116" i="7"/>
  <c r="AL115" i="7"/>
  <c r="AK115" i="7"/>
  <c r="AJ115" i="7"/>
  <c r="AI115" i="7"/>
  <c r="AH115" i="7"/>
  <c r="AG115" i="7"/>
  <c r="AF115" i="7"/>
  <c r="AE115" i="7"/>
  <c r="AC115" i="7"/>
  <c r="AB115" i="7"/>
  <c r="AA115" i="7"/>
  <c r="K115" i="7"/>
  <c r="J115" i="7"/>
  <c r="AL114" i="7"/>
  <c r="AK114" i="7"/>
  <c r="AJ114" i="7"/>
  <c r="AI114" i="7"/>
  <c r="AH114" i="7"/>
  <c r="AG114" i="7"/>
  <c r="AF114" i="7"/>
  <c r="AE114" i="7"/>
  <c r="AC114" i="7"/>
  <c r="AB114" i="7"/>
  <c r="AA114" i="7"/>
  <c r="K114" i="7"/>
  <c r="J114" i="7"/>
  <c r="AL113" i="7"/>
  <c r="AK113" i="7"/>
  <c r="AJ113" i="7"/>
  <c r="AI113" i="7"/>
  <c r="AH113" i="7"/>
  <c r="AG113" i="7"/>
  <c r="AF113" i="7"/>
  <c r="AE113" i="7"/>
  <c r="AC113" i="7"/>
  <c r="AB113" i="7"/>
  <c r="AA113" i="7"/>
  <c r="K113" i="7"/>
  <c r="J113" i="7"/>
  <c r="AL112" i="7"/>
  <c r="AK112" i="7"/>
  <c r="AJ112" i="7"/>
  <c r="AI112" i="7"/>
  <c r="AH112" i="7"/>
  <c r="AG112" i="7"/>
  <c r="AF112" i="7"/>
  <c r="AE112" i="7"/>
  <c r="AC112" i="7"/>
  <c r="AB112" i="7"/>
  <c r="AA112" i="7"/>
  <c r="K112" i="7"/>
  <c r="J112" i="7"/>
  <c r="AL111" i="7"/>
  <c r="AK111" i="7"/>
  <c r="AJ111" i="7"/>
  <c r="AI111" i="7"/>
  <c r="AH111" i="7"/>
  <c r="AG111" i="7"/>
  <c r="AF111" i="7"/>
  <c r="AE111" i="7"/>
  <c r="AC111" i="7"/>
  <c r="AB111" i="7"/>
  <c r="AA111" i="7"/>
  <c r="K111" i="7"/>
  <c r="J111" i="7"/>
  <c r="AL110" i="7"/>
  <c r="AK110" i="7"/>
  <c r="AJ110" i="7"/>
  <c r="AI110" i="7"/>
  <c r="AH110" i="7"/>
  <c r="AG110" i="7"/>
  <c r="AF110" i="7"/>
  <c r="AE110" i="7"/>
  <c r="AC110" i="7"/>
  <c r="AB110" i="7"/>
  <c r="AA110" i="7"/>
  <c r="K110" i="7"/>
  <c r="J110" i="7"/>
  <c r="AL109" i="7"/>
  <c r="AK109" i="7"/>
  <c r="AJ109" i="7"/>
  <c r="AI109" i="7"/>
  <c r="AH109" i="7"/>
  <c r="AG109" i="7"/>
  <c r="AF109" i="7"/>
  <c r="AE109" i="7"/>
  <c r="AC109" i="7"/>
  <c r="AB109" i="7"/>
  <c r="AA109" i="7"/>
  <c r="K109" i="7"/>
  <c r="J109" i="7"/>
  <c r="AL108" i="7"/>
  <c r="AK108" i="7"/>
  <c r="AJ108" i="7"/>
  <c r="AI108" i="7"/>
  <c r="AH108" i="7"/>
  <c r="AG108" i="7"/>
  <c r="AF108" i="7"/>
  <c r="AE108" i="7"/>
  <c r="AC108" i="7"/>
  <c r="AB108" i="7"/>
  <c r="AA108" i="7"/>
  <c r="K108" i="7"/>
  <c r="J108" i="7"/>
  <c r="AL107" i="7"/>
  <c r="AK107" i="7"/>
  <c r="AJ107" i="7"/>
  <c r="AI107" i="7"/>
  <c r="AH107" i="7"/>
  <c r="AG107" i="7"/>
  <c r="AF107" i="7"/>
  <c r="AE107" i="7"/>
  <c r="AC107" i="7"/>
  <c r="AB107" i="7"/>
  <c r="AA107" i="7"/>
  <c r="K107" i="7"/>
  <c r="J107" i="7"/>
  <c r="AL106" i="7"/>
  <c r="AK106" i="7"/>
  <c r="AJ106" i="7"/>
  <c r="AI106" i="7"/>
  <c r="AH106" i="7"/>
  <c r="AG106" i="7"/>
  <c r="AF106" i="7"/>
  <c r="AE106" i="7"/>
  <c r="AC106" i="7"/>
  <c r="AB106" i="7"/>
  <c r="AA106" i="7"/>
  <c r="K106" i="7"/>
  <c r="J106" i="7"/>
  <c r="AL105" i="7"/>
  <c r="AK105" i="7"/>
  <c r="AJ105" i="7"/>
  <c r="AI105" i="7"/>
  <c r="AH105" i="7"/>
  <c r="AG105" i="7"/>
  <c r="AF105" i="7"/>
  <c r="AE105" i="7"/>
  <c r="AC105" i="7"/>
  <c r="AB105" i="7"/>
  <c r="AA105" i="7"/>
  <c r="K105" i="7"/>
  <c r="J105" i="7"/>
  <c r="AL104" i="7"/>
  <c r="AK104" i="7"/>
  <c r="AJ104" i="7"/>
  <c r="AI104" i="7"/>
  <c r="AH104" i="7"/>
  <c r="AG104" i="7"/>
  <c r="AF104" i="7"/>
  <c r="AE104" i="7"/>
  <c r="AC104" i="7"/>
  <c r="AB104" i="7"/>
  <c r="AA104" i="7"/>
  <c r="K104" i="7"/>
  <c r="J104" i="7"/>
  <c r="AL103" i="7"/>
  <c r="AK103" i="7"/>
  <c r="AJ103" i="7"/>
  <c r="AI103" i="7"/>
  <c r="AH103" i="7"/>
  <c r="AG103" i="7"/>
  <c r="AF103" i="7"/>
  <c r="AE103" i="7"/>
  <c r="AC103" i="7"/>
  <c r="AB103" i="7"/>
  <c r="AA103" i="7"/>
  <c r="K103" i="7"/>
  <c r="J103" i="7"/>
  <c r="AL102" i="7"/>
  <c r="AK102" i="7"/>
  <c r="AJ102" i="7"/>
  <c r="AI102" i="7"/>
  <c r="AH102" i="7"/>
  <c r="AG102" i="7"/>
  <c r="AF102" i="7"/>
  <c r="AE102" i="7"/>
  <c r="AC102" i="7"/>
  <c r="AB102" i="7"/>
  <c r="AA102" i="7"/>
  <c r="K102" i="7"/>
  <c r="J102" i="7"/>
  <c r="AL101" i="7"/>
  <c r="AK101" i="7"/>
  <c r="AJ101" i="7"/>
  <c r="AI101" i="7"/>
  <c r="AH101" i="7"/>
  <c r="AG101" i="7"/>
  <c r="AF101" i="7"/>
  <c r="AE101" i="7"/>
  <c r="AC101" i="7"/>
  <c r="AB101" i="7"/>
  <c r="AA101" i="7"/>
  <c r="K101" i="7"/>
  <c r="J101" i="7"/>
  <c r="AL100" i="7"/>
  <c r="AK100" i="7"/>
  <c r="AJ100" i="7"/>
  <c r="AI100" i="7"/>
  <c r="AH100" i="7"/>
  <c r="AG100" i="7"/>
  <c r="AF100" i="7"/>
  <c r="AE100" i="7"/>
  <c r="AC100" i="7"/>
  <c r="AB100" i="7"/>
  <c r="AA100" i="7"/>
  <c r="K100" i="7"/>
  <c r="J100" i="7"/>
  <c r="AL99" i="7"/>
  <c r="AK99" i="7"/>
  <c r="AJ99" i="7"/>
  <c r="AI99" i="7"/>
  <c r="AH99" i="7"/>
  <c r="AG99" i="7"/>
  <c r="AF99" i="7"/>
  <c r="AE99" i="7"/>
  <c r="AC99" i="7"/>
  <c r="AB99" i="7"/>
  <c r="AA99" i="7"/>
  <c r="K99" i="7"/>
  <c r="J99" i="7"/>
  <c r="AL98" i="7"/>
  <c r="AK98" i="7"/>
  <c r="AJ98" i="7"/>
  <c r="AI98" i="7"/>
  <c r="AH98" i="7"/>
  <c r="AG98" i="7"/>
  <c r="AF98" i="7"/>
  <c r="AE98" i="7"/>
  <c r="AC98" i="7"/>
  <c r="AB98" i="7"/>
  <c r="AA98" i="7"/>
  <c r="K98" i="7"/>
  <c r="J98" i="7"/>
  <c r="AL97" i="7"/>
  <c r="AK97" i="7"/>
  <c r="AJ97" i="7"/>
  <c r="AI97" i="7"/>
  <c r="AH97" i="7"/>
  <c r="AG97" i="7"/>
  <c r="AF97" i="7"/>
  <c r="AE97" i="7"/>
  <c r="AC97" i="7"/>
  <c r="AB97" i="7"/>
  <c r="AA97" i="7"/>
  <c r="K97" i="7"/>
  <c r="J97" i="7"/>
  <c r="AL96" i="7"/>
  <c r="AK96" i="7"/>
  <c r="AJ96" i="7"/>
  <c r="AI96" i="7"/>
  <c r="AH96" i="7"/>
  <c r="AG96" i="7"/>
  <c r="AF96" i="7"/>
  <c r="AE96" i="7"/>
  <c r="AC96" i="7"/>
  <c r="AB96" i="7"/>
  <c r="AA96" i="7"/>
  <c r="K96" i="7"/>
  <c r="J96" i="7"/>
  <c r="AL95" i="7"/>
  <c r="AK95" i="7"/>
  <c r="AJ95" i="7"/>
  <c r="AI95" i="7"/>
  <c r="AH95" i="7"/>
  <c r="AG95" i="7"/>
  <c r="AF95" i="7"/>
  <c r="AE95" i="7"/>
  <c r="AC95" i="7"/>
  <c r="AB95" i="7"/>
  <c r="AA95" i="7"/>
  <c r="K95" i="7"/>
  <c r="J95" i="7"/>
  <c r="AL94" i="7"/>
  <c r="AK94" i="7"/>
  <c r="AJ94" i="7"/>
  <c r="AI94" i="7"/>
  <c r="AH94" i="7"/>
  <c r="AG94" i="7"/>
  <c r="AF94" i="7"/>
  <c r="AE94" i="7"/>
  <c r="AC94" i="7"/>
  <c r="AB94" i="7"/>
  <c r="AA94" i="7"/>
  <c r="K94" i="7"/>
  <c r="J94" i="7"/>
  <c r="AL93" i="7"/>
  <c r="AK93" i="7"/>
  <c r="AJ93" i="7"/>
  <c r="AI93" i="7"/>
  <c r="AH93" i="7"/>
  <c r="AG93" i="7"/>
  <c r="AF93" i="7"/>
  <c r="AE93" i="7"/>
  <c r="AC93" i="7"/>
  <c r="AB93" i="7"/>
  <c r="AA93" i="7"/>
  <c r="K93" i="7"/>
  <c r="J93" i="7"/>
  <c r="AL92" i="7"/>
  <c r="AK92" i="7"/>
  <c r="AJ92" i="7"/>
  <c r="AI92" i="7"/>
  <c r="AH92" i="7"/>
  <c r="AG92" i="7"/>
  <c r="AF92" i="7"/>
  <c r="AE92" i="7"/>
  <c r="AC92" i="7"/>
  <c r="AB92" i="7"/>
  <c r="AA92" i="7"/>
  <c r="K92" i="7"/>
  <c r="J92" i="7"/>
  <c r="AL91" i="7"/>
  <c r="AK91" i="7"/>
  <c r="AJ91" i="7"/>
  <c r="AI91" i="7"/>
  <c r="AH91" i="7"/>
  <c r="AG91" i="7"/>
  <c r="AF91" i="7"/>
  <c r="AE91" i="7"/>
  <c r="AC91" i="7"/>
  <c r="AB91" i="7"/>
  <c r="AA91" i="7"/>
  <c r="K91" i="7"/>
  <c r="J91" i="7"/>
  <c r="AL90" i="7"/>
  <c r="AK90" i="7"/>
  <c r="AJ90" i="7"/>
  <c r="AI90" i="7"/>
  <c r="AH90" i="7"/>
  <c r="AG90" i="7"/>
  <c r="AF90" i="7"/>
  <c r="AE90" i="7"/>
  <c r="AC90" i="7"/>
  <c r="AB90" i="7"/>
  <c r="AA90" i="7"/>
  <c r="K90" i="7"/>
  <c r="J90" i="7"/>
  <c r="AL89" i="7"/>
  <c r="AK89" i="7"/>
  <c r="AJ89" i="7"/>
  <c r="AI89" i="7"/>
  <c r="AH89" i="7"/>
  <c r="AG89" i="7"/>
  <c r="AF89" i="7"/>
  <c r="AE89" i="7"/>
  <c r="AC89" i="7"/>
  <c r="AB89" i="7"/>
  <c r="AA89" i="7"/>
  <c r="K89" i="7"/>
  <c r="J89" i="7"/>
  <c r="AL88" i="7"/>
  <c r="AK88" i="7"/>
  <c r="AJ88" i="7"/>
  <c r="AI88" i="7"/>
  <c r="AH88" i="7"/>
  <c r="AG88" i="7"/>
  <c r="AF88" i="7"/>
  <c r="AE88" i="7"/>
  <c r="AC88" i="7"/>
  <c r="AB88" i="7"/>
  <c r="AA88" i="7"/>
  <c r="K88" i="7"/>
  <c r="J88" i="7"/>
  <c r="AL87" i="7"/>
  <c r="AK87" i="7"/>
  <c r="AJ87" i="7"/>
  <c r="AI87" i="7"/>
  <c r="AH87" i="7"/>
  <c r="AG87" i="7"/>
  <c r="AF87" i="7"/>
  <c r="AE87" i="7"/>
  <c r="AC87" i="7"/>
  <c r="AB87" i="7"/>
  <c r="AA87" i="7"/>
  <c r="K87" i="7"/>
  <c r="J87" i="7"/>
  <c r="AL86" i="7"/>
  <c r="AK86" i="7"/>
  <c r="AJ86" i="7"/>
  <c r="AI86" i="7"/>
  <c r="AH86" i="7"/>
  <c r="AG86" i="7"/>
  <c r="AF86" i="7"/>
  <c r="AE86" i="7"/>
  <c r="AC86" i="7"/>
  <c r="AB86" i="7"/>
  <c r="AA86" i="7"/>
  <c r="K86" i="7"/>
  <c r="J86" i="7"/>
  <c r="AL85" i="7"/>
  <c r="AK85" i="7"/>
  <c r="AJ85" i="7"/>
  <c r="AI85" i="7"/>
  <c r="AH85" i="7"/>
  <c r="AG85" i="7"/>
  <c r="AF85" i="7"/>
  <c r="AE85" i="7"/>
  <c r="AC85" i="7"/>
  <c r="AB85" i="7"/>
  <c r="AA85" i="7"/>
  <c r="K85" i="7"/>
  <c r="J85" i="7"/>
  <c r="AL84" i="7"/>
  <c r="AK84" i="7"/>
  <c r="AJ84" i="7"/>
  <c r="AI84" i="7"/>
  <c r="AH84" i="7"/>
  <c r="AG84" i="7"/>
  <c r="AF84" i="7"/>
  <c r="AE84" i="7"/>
  <c r="AC84" i="7"/>
  <c r="AB84" i="7"/>
  <c r="AA84" i="7"/>
  <c r="K84" i="7"/>
  <c r="J84" i="7"/>
  <c r="AL83" i="7"/>
  <c r="AK83" i="7"/>
  <c r="AJ83" i="7"/>
  <c r="AI83" i="7"/>
  <c r="AH83" i="7"/>
  <c r="AG83" i="7"/>
  <c r="AF83" i="7"/>
  <c r="AE83" i="7"/>
  <c r="AC83" i="7"/>
  <c r="AB83" i="7"/>
  <c r="AA83" i="7"/>
  <c r="K83" i="7"/>
  <c r="J83" i="7"/>
  <c r="AL82" i="7"/>
  <c r="AK82" i="7"/>
  <c r="AJ82" i="7"/>
  <c r="AI82" i="7"/>
  <c r="AH82" i="7"/>
  <c r="AG82" i="7"/>
  <c r="AF82" i="7"/>
  <c r="AE82" i="7"/>
  <c r="AC82" i="7"/>
  <c r="AB82" i="7"/>
  <c r="AA82" i="7"/>
  <c r="K82" i="7"/>
  <c r="J82" i="7"/>
  <c r="AL81" i="7"/>
  <c r="AK81" i="7"/>
  <c r="AJ81" i="7"/>
  <c r="AI81" i="7"/>
  <c r="AH81" i="7"/>
  <c r="AG81" i="7"/>
  <c r="AF81" i="7"/>
  <c r="AE81" i="7"/>
  <c r="AC81" i="7"/>
  <c r="AB81" i="7"/>
  <c r="AA81" i="7"/>
  <c r="K81" i="7"/>
  <c r="J81" i="7"/>
  <c r="AL80" i="7"/>
  <c r="AK80" i="7"/>
  <c r="AJ80" i="7"/>
  <c r="AI80" i="7"/>
  <c r="AH80" i="7"/>
  <c r="AG80" i="7"/>
  <c r="AF80" i="7"/>
  <c r="AE80" i="7"/>
  <c r="AC80" i="7"/>
  <c r="AB80" i="7"/>
  <c r="AA80" i="7"/>
  <c r="K80" i="7"/>
  <c r="J80" i="7"/>
  <c r="AL79" i="7"/>
  <c r="AK79" i="7"/>
  <c r="AJ79" i="7"/>
  <c r="AI79" i="7"/>
  <c r="AH79" i="7"/>
  <c r="AG79" i="7"/>
  <c r="AF79" i="7"/>
  <c r="AE79" i="7"/>
  <c r="AC79" i="7"/>
  <c r="AB79" i="7"/>
  <c r="AA79" i="7"/>
  <c r="K79" i="7"/>
  <c r="J79" i="7"/>
  <c r="AL78" i="7"/>
  <c r="AK78" i="7"/>
  <c r="AJ78" i="7"/>
  <c r="AI78" i="7"/>
  <c r="AH78" i="7"/>
  <c r="AG78" i="7"/>
  <c r="AF78" i="7"/>
  <c r="AE78" i="7"/>
  <c r="AC78" i="7"/>
  <c r="AB78" i="7"/>
  <c r="AA78" i="7"/>
  <c r="K78" i="7"/>
  <c r="J78" i="7"/>
  <c r="AL77" i="7"/>
  <c r="AK77" i="7"/>
  <c r="AJ77" i="7"/>
  <c r="AI77" i="7"/>
  <c r="AH77" i="7"/>
  <c r="AG77" i="7"/>
  <c r="AF77" i="7"/>
  <c r="AE77" i="7"/>
  <c r="AC77" i="7"/>
  <c r="AB77" i="7"/>
  <c r="AA77" i="7"/>
  <c r="K77" i="7"/>
  <c r="J77" i="7"/>
  <c r="AL76" i="7"/>
  <c r="AK76" i="7"/>
  <c r="AJ76" i="7"/>
  <c r="AI76" i="7"/>
  <c r="AH76" i="7"/>
  <c r="AG76" i="7"/>
  <c r="AF76" i="7"/>
  <c r="AE76" i="7"/>
  <c r="AC76" i="7"/>
  <c r="AB76" i="7"/>
  <c r="AA76" i="7"/>
  <c r="K76" i="7"/>
  <c r="J76" i="7"/>
  <c r="AL75" i="7"/>
  <c r="AK75" i="7"/>
  <c r="AJ75" i="7"/>
  <c r="AI75" i="7"/>
  <c r="AH75" i="7"/>
  <c r="AG75" i="7"/>
  <c r="AF75" i="7"/>
  <c r="AE75" i="7"/>
  <c r="AC75" i="7"/>
  <c r="AB75" i="7"/>
  <c r="AA75" i="7"/>
  <c r="K75" i="7"/>
  <c r="J75" i="7"/>
  <c r="AL74" i="7"/>
  <c r="AK74" i="7"/>
  <c r="AJ74" i="7"/>
  <c r="AI74" i="7"/>
  <c r="AH74" i="7"/>
  <c r="AG74" i="7"/>
  <c r="AF74" i="7"/>
  <c r="AE74" i="7"/>
  <c r="AC74" i="7"/>
  <c r="AB74" i="7"/>
  <c r="AA74" i="7"/>
  <c r="K74" i="7"/>
  <c r="J74" i="7"/>
  <c r="AL73" i="7"/>
  <c r="AK73" i="7"/>
  <c r="AJ73" i="7"/>
  <c r="AI73" i="7"/>
  <c r="AH73" i="7"/>
  <c r="AG73" i="7"/>
  <c r="AF73" i="7"/>
  <c r="AE73" i="7"/>
  <c r="AC73" i="7"/>
  <c r="AB73" i="7"/>
  <c r="AA73" i="7"/>
  <c r="K73" i="7"/>
  <c r="J73" i="7"/>
  <c r="AL72" i="7"/>
  <c r="AK72" i="7"/>
  <c r="AJ72" i="7"/>
  <c r="AI72" i="7"/>
  <c r="AH72" i="7"/>
  <c r="AG72" i="7"/>
  <c r="AF72" i="7"/>
  <c r="AE72" i="7"/>
  <c r="AC72" i="7"/>
  <c r="AB72" i="7"/>
  <c r="AA72" i="7"/>
  <c r="K72" i="7"/>
  <c r="J72" i="7"/>
  <c r="AL71" i="7"/>
  <c r="AK71" i="7"/>
  <c r="AJ71" i="7"/>
  <c r="AI71" i="7"/>
  <c r="AH71" i="7"/>
  <c r="AG71" i="7"/>
  <c r="AF71" i="7"/>
  <c r="AE71" i="7"/>
  <c r="AC71" i="7"/>
  <c r="AB71" i="7"/>
  <c r="AA71" i="7"/>
  <c r="K71" i="7"/>
  <c r="J71" i="7"/>
  <c r="AL70" i="7"/>
  <c r="AK70" i="7"/>
  <c r="AJ70" i="7"/>
  <c r="AI70" i="7"/>
  <c r="AH70" i="7"/>
  <c r="AG70" i="7"/>
  <c r="AF70" i="7"/>
  <c r="AE70" i="7"/>
  <c r="AC70" i="7"/>
  <c r="AB70" i="7"/>
  <c r="AA70" i="7"/>
  <c r="K70" i="7"/>
  <c r="J70" i="7"/>
  <c r="AL69" i="7"/>
  <c r="AK69" i="7"/>
  <c r="AJ69" i="7"/>
  <c r="AI69" i="7"/>
  <c r="AH69" i="7"/>
  <c r="AG69" i="7"/>
  <c r="AF69" i="7"/>
  <c r="AE69" i="7"/>
  <c r="AC69" i="7"/>
  <c r="AB69" i="7"/>
  <c r="AA69" i="7"/>
  <c r="K69" i="7"/>
  <c r="J69" i="7"/>
  <c r="AL68" i="7"/>
  <c r="AK68" i="7"/>
  <c r="AJ68" i="7"/>
  <c r="AI68" i="7"/>
  <c r="AH68" i="7"/>
  <c r="AG68" i="7"/>
  <c r="AF68" i="7"/>
  <c r="AE68" i="7"/>
  <c r="AC68" i="7"/>
  <c r="AB68" i="7"/>
  <c r="AA68" i="7"/>
  <c r="K68" i="7"/>
  <c r="J68" i="7"/>
  <c r="AL67" i="7"/>
  <c r="AK67" i="7"/>
  <c r="AJ67" i="7"/>
  <c r="AI67" i="7"/>
  <c r="AH67" i="7"/>
  <c r="AG67" i="7"/>
  <c r="AF67" i="7"/>
  <c r="AE67" i="7"/>
  <c r="AC67" i="7"/>
  <c r="AB67" i="7"/>
  <c r="AA67" i="7"/>
  <c r="K67" i="7"/>
  <c r="J67" i="7"/>
  <c r="AL66" i="7"/>
  <c r="AK66" i="7"/>
  <c r="AJ66" i="7"/>
  <c r="AI66" i="7"/>
  <c r="AH66" i="7"/>
  <c r="AG66" i="7"/>
  <c r="AF66" i="7"/>
  <c r="AE66" i="7"/>
  <c r="AC66" i="7"/>
  <c r="AB66" i="7"/>
  <c r="AA66" i="7"/>
  <c r="K66" i="7"/>
  <c r="J66" i="7"/>
  <c r="AL65" i="7"/>
  <c r="AK65" i="7"/>
  <c r="AJ65" i="7"/>
  <c r="AI65" i="7"/>
  <c r="AH65" i="7"/>
  <c r="AG65" i="7"/>
  <c r="AF65" i="7"/>
  <c r="AE65" i="7"/>
  <c r="AC65" i="7"/>
  <c r="AB65" i="7"/>
  <c r="AA65" i="7"/>
  <c r="K65" i="7"/>
  <c r="J65" i="7"/>
  <c r="AL64" i="7"/>
  <c r="AK64" i="7"/>
  <c r="AJ64" i="7"/>
  <c r="AI64" i="7"/>
  <c r="AH64" i="7"/>
  <c r="AG64" i="7"/>
  <c r="AF64" i="7"/>
  <c r="AE64" i="7"/>
  <c r="AC64" i="7"/>
  <c r="AB64" i="7"/>
  <c r="AA64" i="7"/>
  <c r="K64" i="7"/>
  <c r="J64" i="7"/>
  <c r="AL63" i="7"/>
  <c r="AK63" i="7"/>
  <c r="AJ63" i="7"/>
  <c r="AI63" i="7"/>
  <c r="AH63" i="7"/>
  <c r="AG63" i="7"/>
  <c r="AF63" i="7"/>
  <c r="AE63" i="7"/>
  <c r="AC63" i="7"/>
  <c r="AB63" i="7"/>
  <c r="AA63" i="7"/>
  <c r="K63" i="7"/>
  <c r="J63" i="7"/>
  <c r="AL62" i="7"/>
  <c r="AK62" i="7"/>
  <c r="AJ62" i="7"/>
  <c r="AI62" i="7"/>
  <c r="AH62" i="7"/>
  <c r="AG62" i="7"/>
  <c r="AF62" i="7"/>
  <c r="AE62" i="7"/>
  <c r="AC62" i="7"/>
  <c r="AB62" i="7"/>
  <c r="AA62" i="7"/>
  <c r="K62" i="7"/>
  <c r="J62" i="7"/>
  <c r="AL61" i="7"/>
  <c r="AK61" i="7"/>
  <c r="AJ61" i="7"/>
  <c r="AI61" i="7"/>
  <c r="AH61" i="7"/>
  <c r="AG61" i="7"/>
  <c r="AF61" i="7"/>
  <c r="AE61" i="7"/>
  <c r="AC61" i="7"/>
  <c r="AB61" i="7"/>
  <c r="AA61" i="7"/>
  <c r="K61" i="7"/>
  <c r="J61" i="7"/>
  <c r="AL60" i="7"/>
  <c r="AK60" i="7"/>
  <c r="AJ60" i="7"/>
  <c r="AI60" i="7"/>
  <c r="AH60" i="7"/>
  <c r="AG60" i="7"/>
  <c r="AF60" i="7"/>
  <c r="AE60" i="7"/>
  <c r="AC60" i="7"/>
  <c r="AB60" i="7"/>
  <c r="AA60" i="7"/>
  <c r="K60" i="7"/>
  <c r="J60" i="7"/>
  <c r="AL59" i="7"/>
  <c r="AK59" i="7"/>
  <c r="AJ59" i="7"/>
  <c r="AI59" i="7"/>
  <c r="AH59" i="7"/>
  <c r="AG59" i="7"/>
  <c r="AF59" i="7"/>
  <c r="AE59" i="7"/>
  <c r="AC59" i="7"/>
  <c r="AB59" i="7"/>
  <c r="AA59" i="7"/>
  <c r="K59" i="7"/>
  <c r="J59" i="7"/>
  <c r="AL58" i="7"/>
  <c r="AK58" i="7"/>
  <c r="AJ58" i="7"/>
  <c r="AI58" i="7"/>
  <c r="AH58" i="7"/>
  <c r="AG58" i="7"/>
  <c r="AF58" i="7"/>
  <c r="AE58" i="7"/>
  <c r="AC58" i="7"/>
  <c r="AB58" i="7"/>
  <c r="AA58" i="7"/>
  <c r="K58" i="7"/>
  <c r="J58" i="7"/>
  <c r="AL57" i="7"/>
  <c r="AK57" i="7"/>
  <c r="AJ57" i="7"/>
  <c r="AI57" i="7"/>
  <c r="AH57" i="7"/>
  <c r="AG57" i="7"/>
  <c r="AF57" i="7"/>
  <c r="AE57" i="7"/>
  <c r="AC57" i="7"/>
  <c r="AB57" i="7"/>
  <c r="AA57" i="7"/>
  <c r="K57" i="7"/>
  <c r="J57" i="7"/>
  <c r="AL56" i="7"/>
  <c r="AK56" i="7"/>
  <c r="AJ56" i="7"/>
  <c r="AI56" i="7"/>
  <c r="AH56" i="7"/>
  <c r="AG56" i="7"/>
  <c r="AF56" i="7"/>
  <c r="AE56" i="7"/>
  <c r="AC56" i="7"/>
  <c r="AB56" i="7"/>
  <c r="AA56" i="7"/>
  <c r="K56" i="7"/>
  <c r="J56" i="7"/>
  <c r="AL55" i="7"/>
  <c r="AK55" i="7"/>
  <c r="AJ55" i="7"/>
  <c r="AI55" i="7"/>
  <c r="AH55" i="7"/>
  <c r="AG55" i="7"/>
  <c r="AF55" i="7"/>
  <c r="AE55" i="7"/>
  <c r="AC55" i="7"/>
  <c r="AB55" i="7"/>
  <c r="AA55" i="7"/>
  <c r="K55" i="7"/>
  <c r="J55" i="7"/>
  <c r="AL54" i="7"/>
  <c r="AK54" i="7"/>
  <c r="AJ54" i="7"/>
  <c r="AI54" i="7"/>
  <c r="AH54" i="7"/>
  <c r="AG54" i="7"/>
  <c r="AF54" i="7"/>
  <c r="AE54" i="7"/>
  <c r="AC54" i="7"/>
  <c r="AB54" i="7"/>
  <c r="AA54" i="7"/>
  <c r="K54" i="7"/>
  <c r="J54" i="7"/>
  <c r="AL53" i="7"/>
  <c r="AK53" i="7"/>
  <c r="AJ53" i="7"/>
  <c r="AI53" i="7"/>
  <c r="AH53" i="7"/>
  <c r="AG53" i="7"/>
  <c r="AF53" i="7"/>
  <c r="AE53" i="7"/>
  <c r="AC53" i="7"/>
  <c r="AB53" i="7"/>
  <c r="AA53" i="7"/>
  <c r="K53" i="7"/>
  <c r="J53" i="7"/>
  <c r="AL52" i="7"/>
  <c r="AK52" i="7"/>
  <c r="AJ52" i="7"/>
  <c r="AI52" i="7"/>
  <c r="AH52" i="7"/>
  <c r="AG52" i="7"/>
  <c r="AF52" i="7"/>
  <c r="AE52" i="7"/>
  <c r="AC52" i="7"/>
  <c r="AB52" i="7"/>
  <c r="AA52" i="7"/>
  <c r="K52" i="7"/>
  <c r="J52" i="7"/>
  <c r="AL51" i="7"/>
  <c r="AK51" i="7"/>
  <c r="AJ51" i="7"/>
  <c r="AI51" i="7"/>
  <c r="AH51" i="7"/>
  <c r="AG51" i="7"/>
  <c r="AF51" i="7"/>
  <c r="AE51" i="7"/>
  <c r="AC51" i="7"/>
  <c r="AB51" i="7"/>
  <c r="AA51" i="7"/>
  <c r="K51" i="7"/>
  <c r="J51" i="7"/>
  <c r="AL50" i="7"/>
  <c r="AK50" i="7"/>
  <c r="AJ50" i="7"/>
  <c r="AI50" i="7"/>
  <c r="AH50" i="7"/>
  <c r="AG50" i="7"/>
  <c r="AF50" i="7"/>
  <c r="AE50" i="7"/>
  <c r="AC50" i="7"/>
  <c r="AB50" i="7"/>
  <c r="AA50" i="7"/>
  <c r="K50" i="7"/>
  <c r="J50" i="7"/>
  <c r="AL49" i="7"/>
  <c r="AK49" i="7"/>
  <c r="AJ49" i="7"/>
  <c r="AI49" i="7"/>
  <c r="AH49" i="7"/>
  <c r="AG49" i="7"/>
  <c r="AF49" i="7"/>
  <c r="AE49" i="7"/>
  <c r="AC49" i="7"/>
  <c r="AB49" i="7"/>
  <c r="AA49" i="7"/>
  <c r="K49" i="7"/>
  <c r="J49" i="7"/>
  <c r="AL48" i="7"/>
  <c r="AK48" i="7"/>
  <c r="AJ48" i="7"/>
  <c r="AI48" i="7"/>
  <c r="AH48" i="7"/>
  <c r="AG48" i="7"/>
  <c r="AF48" i="7"/>
  <c r="AE48" i="7"/>
  <c r="AC48" i="7"/>
  <c r="AB48" i="7"/>
  <c r="AA48" i="7"/>
  <c r="K48" i="7"/>
  <c r="J48" i="7"/>
  <c r="AL47" i="7"/>
  <c r="AK47" i="7"/>
  <c r="AJ47" i="7"/>
  <c r="AI47" i="7"/>
  <c r="AH47" i="7"/>
  <c r="AG47" i="7"/>
  <c r="AF47" i="7"/>
  <c r="AE47" i="7"/>
  <c r="AC47" i="7"/>
  <c r="AB47" i="7"/>
  <c r="AA47" i="7"/>
  <c r="K47" i="7"/>
  <c r="J47" i="7"/>
  <c r="AL46" i="7"/>
  <c r="AK46" i="7"/>
  <c r="AJ46" i="7"/>
  <c r="AI46" i="7"/>
  <c r="AH46" i="7"/>
  <c r="AG46" i="7"/>
  <c r="AF46" i="7"/>
  <c r="AE46" i="7"/>
  <c r="AC46" i="7"/>
  <c r="AB46" i="7"/>
  <c r="AA46" i="7"/>
  <c r="K46" i="7"/>
  <c r="J46" i="7"/>
  <c r="AL45" i="7"/>
  <c r="AK45" i="7"/>
  <c r="AJ45" i="7"/>
  <c r="AI45" i="7"/>
  <c r="AH45" i="7"/>
  <c r="AG45" i="7"/>
  <c r="AF45" i="7"/>
  <c r="AE45" i="7"/>
  <c r="AC45" i="7"/>
  <c r="AB45" i="7"/>
  <c r="AA45" i="7"/>
  <c r="K45" i="7"/>
  <c r="J45" i="7"/>
  <c r="AL44" i="7"/>
  <c r="AK44" i="7"/>
  <c r="AJ44" i="7"/>
  <c r="AI44" i="7"/>
  <c r="AH44" i="7"/>
  <c r="AG44" i="7"/>
  <c r="AF44" i="7"/>
  <c r="AE44" i="7"/>
  <c r="AC44" i="7"/>
  <c r="AB44" i="7"/>
  <c r="AA44" i="7"/>
  <c r="K44" i="7"/>
  <c r="J44" i="7"/>
  <c r="AL43" i="7"/>
  <c r="AK43" i="7"/>
  <c r="AJ43" i="7"/>
  <c r="AI43" i="7"/>
  <c r="AH43" i="7"/>
  <c r="AG43" i="7"/>
  <c r="AF43" i="7"/>
  <c r="AE43" i="7"/>
  <c r="AC43" i="7"/>
  <c r="AB43" i="7"/>
  <c r="AA43" i="7"/>
  <c r="K43" i="7"/>
  <c r="J43" i="7"/>
  <c r="AL42" i="7"/>
  <c r="AK42" i="7"/>
  <c r="AJ42" i="7"/>
  <c r="AI42" i="7"/>
  <c r="AH42" i="7"/>
  <c r="AG42" i="7"/>
  <c r="AF42" i="7"/>
  <c r="AE42" i="7"/>
  <c r="AC42" i="7"/>
  <c r="AB42" i="7"/>
  <c r="AA42" i="7"/>
  <c r="K42" i="7"/>
  <c r="J42" i="7"/>
  <c r="AL41" i="7"/>
  <c r="AK41" i="7"/>
  <c r="AJ41" i="7"/>
  <c r="AI41" i="7"/>
  <c r="AH41" i="7"/>
  <c r="AG41" i="7"/>
  <c r="AF41" i="7"/>
  <c r="AE41" i="7"/>
  <c r="AC41" i="7"/>
  <c r="AB41" i="7"/>
  <c r="AA41" i="7"/>
  <c r="K41" i="7"/>
  <c r="J41" i="7"/>
  <c r="AL40" i="7"/>
  <c r="AK40" i="7"/>
  <c r="AJ40" i="7"/>
  <c r="AI40" i="7"/>
  <c r="AH40" i="7"/>
  <c r="AG40" i="7"/>
  <c r="AF40" i="7"/>
  <c r="AE40" i="7"/>
  <c r="AC40" i="7"/>
  <c r="AB40" i="7"/>
  <c r="AA40" i="7"/>
  <c r="K40" i="7"/>
  <c r="J40" i="7"/>
  <c r="AL39" i="7"/>
  <c r="AK39" i="7"/>
  <c r="AJ39" i="7"/>
  <c r="AI39" i="7"/>
  <c r="AH39" i="7"/>
  <c r="AG39" i="7"/>
  <c r="AF39" i="7"/>
  <c r="AE39" i="7"/>
  <c r="AC39" i="7"/>
  <c r="AB39" i="7"/>
  <c r="AA39" i="7"/>
  <c r="K39" i="7"/>
  <c r="J39" i="7"/>
  <c r="AL38" i="7"/>
  <c r="AK38" i="7"/>
  <c r="AJ38" i="7"/>
  <c r="AI38" i="7"/>
  <c r="AH38" i="7"/>
  <c r="AG38" i="7"/>
  <c r="AF38" i="7"/>
  <c r="AE38" i="7"/>
  <c r="AC38" i="7"/>
  <c r="AB38" i="7"/>
  <c r="AA38" i="7"/>
  <c r="K38" i="7"/>
  <c r="J38" i="7"/>
  <c r="AL37" i="7"/>
  <c r="AK37" i="7"/>
  <c r="AJ37" i="7"/>
  <c r="AI37" i="7"/>
  <c r="AH37" i="7"/>
  <c r="AG37" i="7"/>
  <c r="AF37" i="7"/>
  <c r="AE37" i="7"/>
  <c r="AC37" i="7"/>
  <c r="AB37" i="7"/>
  <c r="AA37" i="7"/>
  <c r="K37" i="7"/>
  <c r="J37" i="7"/>
  <c r="AL36" i="7"/>
  <c r="AK36" i="7"/>
  <c r="AJ36" i="7"/>
  <c r="AI36" i="7"/>
  <c r="AH36" i="7"/>
  <c r="AG36" i="7"/>
  <c r="AF36" i="7"/>
  <c r="AE36" i="7"/>
  <c r="AC36" i="7"/>
  <c r="AB36" i="7"/>
  <c r="AA36" i="7"/>
  <c r="K36" i="7"/>
  <c r="J36" i="7"/>
  <c r="AL35" i="7"/>
  <c r="AK35" i="7"/>
  <c r="AJ35" i="7"/>
  <c r="AI35" i="7"/>
  <c r="AH35" i="7"/>
  <c r="AG35" i="7"/>
  <c r="AF35" i="7"/>
  <c r="AE35" i="7"/>
  <c r="AC35" i="7"/>
  <c r="AB35" i="7"/>
  <c r="AA35" i="7"/>
  <c r="K35" i="7"/>
  <c r="J35" i="7"/>
  <c r="AL34" i="7"/>
  <c r="AK34" i="7"/>
  <c r="AJ34" i="7"/>
  <c r="AI34" i="7"/>
  <c r="AH34" i="7"/>
  <c r="AG34" i="7"/>
  <c r="AF34" i="7"/>
  <c r="AE34" i="7"/>
  <c r="AC34" i="7"/>
  <c r="AB34" i="7"/>
  <c r="AA34" i="7"/>
  <c r="K34" i="7"/>
  <c r="J34" i="7"/>
  <c r="AL33" i="7"/>
  <c r="AK33" i="7"/>
  <c r="AJ33" i="7"/>
  <c r="AI33" i="7"/>
  <c r="AH33" i="7"/>
  <c r="AG33" i="7"/>
  <c r="AF33" i="7"/>
  <c r="AE33" i="7"/>
  <c r="AC33" i="7"/>
  <c r="AB33" i="7"/>
  <c r="AA33" i="7"/>
  <c r="K33" i="7"/>
  <c r="J33" i="7"/>
  <c r="AL32" i="7"/>
  <c r="AK32" i="7"/>
  <c r="AJ32" i="7"/>
  <c r="AI32" i="7"/>
  <c r="AH32" i="7"/>
  <c r="AG32" i="7"/>
  <c r="AF32" i="7"/>
  <c r="AE32" i="7"/>
  <c r="AC32" i="7"/>
  <c r="AB32" i="7"/>
  <c r="AA32" i="7"/>
  <c r="K32" i="7"/>
  <c r="J32" i="7"/>
  <c r="AL31" i="7"/>
  <c r="AK31" i="7"/>
  <c r="AJ31" i="7"/>
  <c r="AI31" i="7"/>
  <c r="AH31" i="7"/>
  <c r="AG31" i="7"/>
  <c r="AF31" i="7"/>
  <c r="AE31" i="7"/>
  <c r="AC31" i="7"/>
  <c r="AB31" i="7"/>
  <c r="AA31" i="7"/>
  <c r="K31" i="7"/>
  <c r="J31" i="7"/>
  <c r="AL30" i="7"/>
  <c r="AK30" i="7"/>
  <c r="AJ30" i="7"/>
  <c r="AI30" i="7"/>
  <c r="AH30" i="7"/>
  <c r="AG30" i="7"/>
  <c r="AF30" i="7"/>
  <c r="AE30" i="7"/>
  <c r="AC30" i="7"/>
  <c r="AB30" i="7"/>
  <c r="AA30" i="7"/>
  <c r="K30" i="7"/>
  <c r="J30" i="7"/>
  <c r="AL29" i="7"/>
  <c r="AK29" i="7"/>
  <c r="AJ29" i="7"/>
  <c r="AI29" i="7"/>
  <c r="AH29" i="7"/>
  <c r="AG29" i="7"/>
  <c r="AF29" i="7"/>
  <c r="AE29" i="7"/>
  <c r="AC29" i="7"/>
  <c r="AB29" i="7"/>
  <c r="AA29" i="7"/>
  <c r="K29" i="7"/>
  <c r="J29" i="7"/>
  <c r="AL28" i="7"/>
  <c r="AK28" i="7"/>
  <c r="AJ28" i="7"/>
  <c r="AI28" i="7"/>
  <c r="AH28" i="7"/>
  <c r="AG28" i="7"/>
  <c r="AF28" i="7"/>
  <c r="AE28" i="7"/>
  <c r="AC28" i="7"/>
  <c r="AB28" i="7"/>
  <c r="AA28" i="7"/>
  <c r="K28" i="7"/>
  <c r="J28" i="7"/>
  <c r="AL27" i="7"/>
  <c r="AK27" i="7"/>
  <c r="AJ27" i="7"/>
  <c r="AI27" i="7"/>
  <c r="AH27" i="7"/>
  <c r="AG27" i="7"/>
  <c r="AF27" i="7"/>
  <c r="AE27" i="7"/>
  <c r="AC27" i="7"/>
  <c r="AB27" i="7"/>
  <c r="AA27" i="7"/>
  <c r="K27" i="7"/>
  <c r="J27" i="7"/>
  <c r="AL26" i="7"/>
  <c r="AK26" i="7"/>
  <c r="AJ26" i="7"/>
  <c r="AI26" i="7"/>
  <c r="AH26" i="7"/>
  <c r="AG26" i="7"/>
  <c r="AF26" i="7"/>
  <c r="AE26" i="7"/>
  <c r="AC26" i="7"/>
  <c r="AB26" i="7"/>
  <c r="AA26" i="7"/>
  <c r="K26" i="7"/>
  <c r="J26" i="7"/>
  <c r="AL25" i="7"/>
  <c r="AK25" i="7"/>
  <c r="AJ25" i="7"/>
  <c r="AI25" i="7"/>
  <c r="AH25" i="7"/>
  <c r="AG25" i="7"/>
  <c r="AF25" i="7"/>
  <c r="AE25" i="7"/>
  <c r="AC25" i="7"/>
  <c r="AB25" i="7"/>
  <c r="AA25" i="7"/>
  <c r="K25" i="7"/>
  <c r="J25" i="7"/>
  <c r="AL24" i="7"/>
  <c r="AK24" i="7"/>
  <c r="AJ24" i="7"/>
  <c r="AI24" i="7"/>
  <c r="AH24" i="7"/>
  <c r="AG24" i="7"/>
  <c r="AF24" i="7"/>
  <c r="AE24" i="7"/>
  <c r="AC24" i="7"/>
  <c r="AB24" i="7"/>
  <c r="AA24" i="7"/>
  <c r="K24" i="7"/>
  <c r="J24" i="7"/>
  <c r="AL23" i="7"/>
  <c r="AK23" i="7"/>
  <c r="AJ23" i="7"/>
  <c r="AI23" i="7"/>
  <c r="AH23" i="7"/>
  <c r="AG23" i="7"/>
  <c r="AF23" i="7"/>
  <c r="AE23" i="7"/>
  <c r="AC23" i="7"/>
  <c r="AB23" i="7"/>
  <c r="AA23" i="7"/>
  <c r="K23" i="7"/>
  <c r="J23" i="7"/>
  <c r="AL22" i="7"/>
  <c r="AK22" i="7"/>
  <c r="AJ22" i="7"/>
  <c r="AI22" i="7"/>
  <c r="AH22" i="7"/>
  <c r="AG22" i="7"/>
  <c r="AF22" i="7"/>
  <c r="AE22" i="7"/>
  <c r="AC22" i="7"/>
  <c r="AB22" i="7"/>
  <c r="AA22" i="7"/>
  <c r="K22" i="7"/>
  <c r="J22" i="7"/>
  <c r="AL21" i="7"/>
  <c r="AK21" i="7"/>
  <c r="AJ21" i="7"/>
  <c r="AI21" i="7"/>
  <c r="AH21" i="7"/>
  <c r="AG21" i="7"/>
  <c r="AF21" i="7"/>
  <c r="AE21" i="7"/>
  <c r="AC21" i="7"/>
  <c r="AB21" i="7"/>
  <c r="AA21" i="7"/>
  <c r="K21" i="7"/>
  <c r="J21" i="7"/>
  <c r="AL20" i="7"/>
  <c r="AK20" i="7"/>
  <c r="AJ20" i="7"/>
  <c r="AI20" i="7"/>
  <c r="AH20" i="7"/>
  <c r="AG20" i="7"/>
  <c r="AF20" i="7"/>
  <c r="AE20" i="7"/>
  <c r="AC20" i="7"/>
  <c r="AB20" i="7"/>
  <c r="AA20" i="7"/>
  <c r="K20" i="7"/>
  <c r="J20" i="7"/>
  <c r="AL19" i="7"/>
  <c r="AK19" i="7"/>
  <c r="AJ19" i="7"/>
  <c r="AI19" i="7"/>
  <c r="AH19" i="7"/>
  <c r="AG19" i="7"/>
  <c r="AF19" i="7"/>
  <c r="AE19" i="7"/>
  <c r="AC19" i="7"/>
  <c r="AB19" i="7"/>
  <c r="AA19" i="7"/>
  <c r="K19" i="7"/>
  <c r="J19" i="7"/>
  <c r="AL18" i="7"/>
  <c r="AK18" i="7"/>
  <c r="AJ18" i="7"/>
  <c r="AI18" i="7"/>
  <c r="AH18" i="7"/>
  <c r="AG18" i="7"/>
  <c r="AF18" i="7"/>
  <c r="AE18" i="7"/>
  <c r="AC18" i="7"/>
  <c r="AB18" i="7"/>
  <c r="AA18" i="7"/>
  <c r="K18" i="7"/>
  <c r="J18" i="7"/>
  <c r="AL17" i="7"/>
  <c r="AK17" i="7"/>
  <c r="AJ17" i="7"/>
  <c r="AI17" i="7"/>
  <c r="AH17" i="7"/>
  <c r="AG17" i="7"/>
  <c r="AF17" i="7"/>
  <c r="AE17" i="7"/>
  <c r="AC17" i="7"/>
  <c r="AB17" i="7"/>
  <c r="AA17" i="7"/>
  <c r="K17" i="7"/>
  <c r="J17" i="7"/>
  <c r="AL16" i="7"/>
  <c r="AK16" i="7"/>
  <c r="AJ16" i="7"/>
  <c r="AI16" i="7"/>
  <c r="AH16" i="7"/>
  <c r="AG16" i="7"/>
  <c r="AF16" i="7"/>
  <c r="AE16" i="7"/>
  <c r="AC16" i="7"/>
  <c r="AB16" i="7"/>
  <c r="AA16" i="7"/>
  <c r="K16" i="7"/>
  <c r="J16" i="7"/>
  <c r="AL15" i="7"/>
  <c r="AK15" i="7"/>
  <c r="AJ15" i="7"/>
  <c r="AI15" i="7"/>
  <c r="AH15" i="7"/>
  <c r="AG15" i="7"/>
  <c r="AF15" i="7"/>
  <c r="AE15" i="7"/>
  <c r="AC15" i="7"/>
  <c r="AB15" i="7"/>
  <c r="AA15" i="7"/>
  <c r="K15" i="7"/>
  <c r="J15" i="7"/>
  <c r="AL14" i="7"/>
  <c r="AK14" i="7"/>
  <c r="AJ14" i="7"/>
  <c r="AI14" i="7"/>
  <c r="AH14" i="7"/>
  <c r="AG14" i="7"/>
  <c r="AF14" i="7"/>
  <c r="AE14" i="7"/>
  <c r="AC14" i="7"/>
  <c r="AB14" i="7"/>
  <c r="AA14" i="7"/>
  <c r="K14" i="7"/>
  <c r="J14" i="7"/>
  <c r="AL13" i="7"/>
  <c r="AK13" i="7"/>
  <c r="AJ13" i="7"/>
  <c r="AI13" i="7"/>
  <c r="AH13" i="7"/>
  <c r="AG13" i="7"/>
  <c r="AF13" i="7"/>
  <c r="AE13" i="7"/>
  <c r="AC13" i="7"/>
  <c r="AB13" i="7"/>
  <c r="AA13" i="7"/>
  <c r="K13" i="7"/>
  <c r="J13" i="7"/>
  <c r="AL12" i="7"/>
  <c r="AK12" i="7"/>
  <c r="AJ12" i="7"/>
  <c r="AI12" i="7"/>
  <c r="AH12" i="7"/>
  <c r="AG12" i="7"/>
  <c r="AF12" i="7"/>
  <c r="AE12" i="7"/>
  <c r="AC12" i="7"/>
  <c r="AB12" i="7"/>
  <c r="AA12" i="7"/>
  <c r="K12" i="7"/>
  <c r="J12" i="7"/>
  <c r="AL11" i="7"/>
  <c r="AK11" i="7"/>
  <c r="AJ11" i="7"/>
  <c r="AI11" i="7"/>
  <c r="AH11" i="7"/>
  <c r="AG11" i="7"/>
  <c r="AF11" i="7"/>
  <c r="AE11" i="7"/>
  <c r="AC11" i="7"/>
  <c r="AB11" i="7"/>
  <c r="AA11" i="7"/>
  <c r="K11" i="7"/>
  <c r="J11" i="7"/>
  <c r="AL10" i="7"/>
  <c r="AK10" i="7"/>
  <c r="AJ10" i="7"/>
  <c r="AI10" i="7"/>
  <c r="AH10" i="7"/>
  <c r="AG10" i="7"/>
  <c r="AF10" i="7"/>
  <c r="AE10" i="7"/>
  <c r="AC10" i="7"/>
  <c r="AB10" i="7"/>
  <c r="AA10" i="7"/>
  <c r="K10" i="7"/>
  <c r="J10" i="7"/>
  <c r="AL9" i="7"/>
  <c r="AK9" i="7"/>
  <c r="AJ9" i="7"/>
  <c r="AI9" i="7"/>
  <c r="AH9" i="7"/>
  <c r="AG9" i="7"/>
  <c r="AF9" i="7"/>
  <c r="AE9" i="7"/>
  <c r="AC9" i="7"/>
  <c r="AB9" i="7"/>
  <c r="AA9" i="7"/>
  <c r="K9" i="7"/>
  <c r="J9" i="7"/>
  <c r="AL8" i="7"/>
  <c r="AK8" i="7"/>
  <c r="AJ8" i="7"/>
  <c r="AI8" i="7"/>
  <c r="AH8" i="7"/>
  <c r="AG8" i="7"/>
  <c r="AF8" i="7"/>
  <c r="AE8" i="7"/>
  <c r="AC8" i="7"/>
  <c r="AB8" i="7"/>
  <c r="AA8" i="7"/>
  <c r="K8" i="7"/>
  <c r="J8" i="7"/>
  <c r="AL7" i="7"/>
  <c r="AK7" i="7"/>
  <c r="AJ7" i="7"/>
  <c r="AI7" i="7"/>
  <c r="AH7" i="7"/>
  <c r="AG7" i="7"/>
  <c r="AF7" i="7"/>
  <c r="AE7" i="7"/>
  <c r="AC7" i="7"/>
  <c r="AB7" i="7"/>
  <c r="AA7" i="7"/>
  <c r="K7" i="7"/>
  <c r="J7" i="7"/>
  <c r="AL6" i="7"/>
  <c r="AK6" i="7"/>
  <c r="AJ6" i="7"/>
  <c r="AI6" i="7"/>
  <c r="AH6" i="7"/>
  <c r="AG6" i="7"/>
  <c r="AF6" i="7"/>
  <c r="AE6" i="7"/>
  <c r="AC6" i="7"/>
  <c r="AB6" i="7"/>
  <c r="AA6" i="7"/>
  <c r="K6" i="7"/>
  <c r="J6" i="7"/>
  <c r="AL5" i="7"/>
  <c r="AK5" i="7"/>
  <c r="AJ5" i="7"/>
  <c r="AI5" i="7"/>
  <c r="AH5" i="7"/>
  <c r="AG5" i="7"/>
  <c r="AF5" i="7"/>
  <c r="AE5" i="7"/>
  <c r="AC5" i="7"/>
  <c r="AB5" i="7"/>
  <c r="AA5" i="7"/>
  <c r="K5" i="7"/>
  <c r="J5" i="7"/>
  <c r="AL4" i="7"/>
  <c r="AK4" i="7"/>
  <c r="AJ4" i="7"/>
  <c r="AI4" i="7"/>
  <c r="AH4" i="7"/>
  <c r="AG4" i="7"/>
  <c r="AF4" i="7"/>
  <c r="AE4" i="7"/>
  <c r="AD4" i="7"/>
  <c r="AD5" i="7" s="1"/>
  <c r="AD6" i="7" s="1"/>
  <c r="AD7" i="7" s="1"/>
  <c r="AD8" i="7" s="1"/>
  <c r="AD9" i="7" s="1"/>
  <c r="AD10" i="7" s="1"/>
  <c r="AD11" i="7" s="1"/>
  <c r="AD12" i="7" s="1"/>
  <c r="AD13" i="7" s="1"/>
  <c r="AD14" i="7" s="1"/>
  <c r="AD15" i="7" s="1"/>
  <c r="AD16" i="7" s="1"/>
  <c r="AD17" i="7" s="1"/>
  <c r="AD18" i="7" s="1"/>
  <c r="AD19" i="7" s="1"/>
  <c r="AD20" i="7" s="1"/>
  <c r="AD21" i="7" s="1"/>
  <c r="AD22" i="7" s="1"/>
  <c r="AD23" i="7" s="1"/>
  <c r="AD24" i="7" s="1"/>
  <c r="AD25" i="7" s="1"/>
  <c r="AD26" i="7" s="1"/>
  <c r="AD27" i="7" s="1"/>
  <c r="AD28" i="7" s="1"/>
  <c r="AD29" i="7" s="1"/>
  <c r="AD30" i="7" s="1"/>
  <c r="AD31" i="7" s="1"/>
  <c r="AD32" i="7" s="1"/>
  <c r="AD33" i="7" s="1"/>
  <c r="AD34" i="7" s="1"/>
  <c r="AD35" i="7" s="1"/>
  <c r="AD36" i="7" s="1"/>
  <c r="AD37" i="7" s="1"/>
  <c r="AD38" i="7" s="1"/>
  <c r="AD39" i="7" s="1"/>
  <c r="AD40" i="7" s="1"/>
  <c r="AD41" i="7" s="1"/>
  <c r="AD42" i="7" s="1"/>
  <c r="AD43" i="7" s="1"/>
  <c r="AD44" i="7" s="1"/>
  <c r="AD45" i="7" s="1"/>
  <c r="AD46" i="7" s="1"/>
  <c r="AD47" i="7" s="1"/>
  <c r="AD48" i="7" s="1"/>
  <c r="AD49" i="7" s="1"/>
  <c r="AD50" i="7" s="1"/>
  <c r="AD51" i="7" s="1"/>
  <c r="AD52" i="7" s="1"/>
  <c r="AD53" i="7" s="1"/>
  <c r="AD54" i="7" s="1"/>
  <c r="AD55" i="7" s="1"/>
  <c r="AD56" i="7" s="1"/>
  <c r="AD57" i="7" s="1"/>
  <c r="AD58" i="7" s="1"/>
  <c r="AD59" i="7" s="1"/>
  <c r="AD60" i="7" s="1"/>
  <c r="AD61" i="7" s="1"/>
  <c r="AD62" i="7" s="1"/>
  <c r="AD63" i="7" s="1"/>
  <c r="AD64" i="7" s="1"/>
  <c r="AD65" i="7" s="1"/>
  <c r="AD66" i="7" s="1"/>
  <c r="AD67" i="7" s="1"/>
  <c r="AD68" i="7" s="1"/>
  <c r="AD69" i="7" s="1"/>
  <c r="AD70" i="7" s="1"/>
  <c r="AD71" i="7" s="1"/>
  <c r="AD72" i="7" s="1"/>
  <c r="AD73" i="7" s="1"/>
  <c r="AD74" i="7" s="1"/>
  <c r="AD75" i="7" s="1"/>
  <c r="AD76" i="7" s="1"/>
  <c r="AD77" i="7" s="1"/>
  <c r="AD78" i="7" s="1"/>
  <c r="AD79" i="7" s="1"/>
  <c r="AD80" i="7" s="1"/>
  <c r="AD81" i="7" s="1"/>
  <c r="AD82" i="7" s="1"/>
  <c r="AD83" i="7" s="1"/>
  <c r="AD84" i="7" s="1"/>
  <c r="AD85" i="7" s="1"/>
  <c r="AD86" i="7" s="1"/>
  <c r="AD87" i="7" s="1"/>
  <c r="AD88" i="7" s="1"/>
  <c r="AD89" i="7" s="1"/>
  <c r="AD90" i="7" s="1"/>
  <c r="AD91" i="7" s="1"/>
  <c r="AD92" i="7" s="1"/>
  <c r="AD93" i="7" s="1"/>
  <c r="AD94" i="7" s="1"/>
  <c r="AD95" i="7" s="1"/>
  <c r="AD96" i="7" s="1"/>
  <c r="AD97" i="7" s="1"/>
  <c r="AD98" i="7" s="1"/>
  <c r="AD99" i="7" s="1"/>
  <c r="AD100" i="7" s="1"/>
  <c r="AD101" i="7" s="1"/>
  <c r="AD102" i="7" s="1"/>
  <c r="AD103" i="7" s="1"/>
  <c r="AD104" i="7" s="1"/>
  <c r="AD105" i="7" s="1"/>
  <c r="AD106" i="7" s="1"/>
  <c r="AD107" i="7" s="1"/>
  <c r="AD108" i="7" s="1"/>
  <c r="AD109" i="7" s="1"/>
  <c r="AD110" i="7" s="1"/>
  <c r="AD111" i="7" s="1"/>
  <c r="AD112" i="7" s="1"/>
  <c r="AD113" i="7" s="1"/>
  <c r="AD114" i="7" s="1"/>
  <c r="AD115" i="7" s="1"/>
  <c r="AD116" i="7" s="1"/>
  <c r="AD117" i="7" s="1"/>
  <c r="AD118" i="7" s="1"/>
  <c r="AD119" i="7" s="1"/>
  <c r="AD120" i="7" s="1"/>
  <c r="AD121" i="7" s="1"/>
  <c r="AD122" i="7" s="1"/>
  <c r="AD123" i="7" s="1"/>
  <c r="AD124" i="7" s="1"/>
  <c r="AD125" i="7" s="1"/>
  <c r="AD126" i="7" s="1"/>
  <c r="AD127" i="7" s="1"/>
  <c r="AD128" i="7" s="1"/>
  <c r="AD129" i="7" s="1"/>
  <c r="AD130" i="7" s="1"/>
  <c r="AD131" i="7" s="1"/>
  <c r="AD132" i="7" s="1"/>
  <c r="AD133" i="7" s="1"/>
  <c r="AD134" i="7" s="1"/>
  <c r="AD135" i="7" s="1"/>
  <c r="AD136" i="7" s="1"/>
  <c r="AD137" i="7" s="1"/>
  <c r="AD138" i="7" s="1"/>
  <c r="AD139" i="7" s="1"/>
  <c r="AD140" i="7" s="1"/>
  <c r="AD141" i="7" s="1"/>
  <c r="AD142" i="7" s="1"/>
  <c r="AD143" i="7" s="1"/>
  <c r="AD144" i="7" s="1"/>
  <c r="AD145" i="7" s="1"/>
  <c r="AD146" i="7" s="1"/>
  <c r="AD147" i="7" s="1"/>
  <c r="AD148" i="7" s="1"/>
  <c r="AD149" i="7" s="1"/>
  <c r="AD150" i="7" s="1"/>
  <c r="AD151" i="7" s="1"/>
  <c r="AD152" i="7" s="1"/>
  <c r="AD153" i="7" s="1"/>
  <c r="AD154" i="7" s="1"/>
  <c r="AD155" i="7" s="1"/>
  <c r="AD156" i="7" s="1"/>
  <c r="AD157" i="7" s="1"/>
  <c r="AD158" i="7" s="1"/>
  <c r="AD159" i="7" s="1"/>
  <c r="AD160" i="7" s="1"/>
  <c r="AD161" i="7" s="1"/>
  <c r="AD162" i="7" s="1"/>
  <c r="AD163" i="7" s="1"/>
  <c r="AD164" i="7" s="1"/>
  <c r="AD165" i="7" s="1"/>
  <c r="AD166" i="7" s="1"/>
  <c r="AD167" i="7" s="1"/>
  <c r="AD168" i="7" s="1"/>
  <c r="AD169" i="7" s="1"/>
  <c r="AD170" i="7" s="1"/>
  <c r="AD171" i="7" s="1"/>
  <c r="AD172" i="7" s="1"/>
  <c r="AD173" i="7" s="1"/>
  <c r="AD174" i="7" s="1"/>
  <c r="AD175" i="7" s="1"/>
  <c r="AD176" i="7" s="1"/>
  <c r="AD177" i="7" s="1"/>
  <c r="AD178" i="7" s="1"/>
  <c r="AD179" i="7" s="1"/>
  <c r="AD180" i="7" s="1"/>
  <c r="AD181" i="7" s="1"/>
  <c r="AD182" i="7" s="1"/>
  <c r="AD183" i="7" s="1"/>
  <c r="AD184" i="7" s="1"/>
  <c r="AD185" i="7" s="1"/>
  <c r="AD186" i="7" s="1"/>
  <c r="AD187" i="7" s="1"/>
  <c r="AD188" i="7" s="1"/>
  <c r="AD189" i="7" s="1"/>
  <c r="AD190" i="7" s="1"/>
  <c r="AD191" i="7" s="1"/>
  <c r="AD192" i="7" s="1"/>
  <c r="AD193" i="7" s="1"/>
  <c r="AD194" i="7" s="1"/>
  <c r="AD195" i="7" s="1"/>
  <c r="AD196" i="7" s="1"/>
  <c r="AD197" i="7" s="1"/>
  <c r="AD198" i="7" s="1"/>
  <c r="AD199" i="7" s="1"/>
  <c r="AD200" i="7" s="1"/>
  <c r="AD201" i="7" s="1"/>
  <c r="AD202" i="7" s="1"/>
  <c r="AD203" i="7" s="1"/>
  <c r="AD204" i="7" s="1"/>
  <c r="AD205" i="7" s="1"/>
  <c r="AD206" i="7" s="1"/>
  <c r="AD207" i="7" s="1"/>
  <c r="AD208" i="7" s="1"/>
  <c r="AD209" i="7" s="1"/>
  <c r="AD210" i="7" s="1"/>
  <c r="AD211" i="7" s="1"/>
  <c r="AD212" i="7" s="1"/>
  <c r="AD213" i="7" s="1"/>
  <c r="AD214" i="7" s="1"/>
  <c r="AD215" i="7" s="1"/>
  <c r="AD216" i="7" s="1"/>
  <c r="AD217" i="7" s="1"/>
  <c r="AD218" i="7" s="1"/>
  <c r="AD219" i="7" s="1"/>
  <c r="AD220" i="7" s="1"/>
  <c r="AD221" i="7" s="1"/>
  <c r="AD222" i="7" s="1"/>
  <c r="AD223" i="7" s="1"/>
  <c r="AD224" i="7" s="1"/>
  <c r="AD225" i="7" s="1"/>
  <c r="AD226" i="7" s="1"/>
  <c r="AD227" i="7" s="1"/>
  <c r="AD228" i="7" s="1"/>
  <c r="AD229" i="7" s="1"/>
  <c r="AD230" i="7" s="1"/>
  <c r="AD231" i="7" s="1"/>
  <c r="AD232" i="7" s="1"/>
  <c r="AD233" i="7" s="1"/>
  <c r="AD234" i="7" s="1"/>
  <c r="AD235" i="7" s="1"/>
  <c r="AD236" i="7" s="1"/>
  <c r="AD237" i="7" s="1"/>
  <c r="AD238" i="7" s="1"/>
  <c r="AD239" i="7" s="1"/>
  <c r="AD240" i="7" s="1"/>
  <c r="AD241" i="7" s="1"/>
  <c r="AD242" i="7" s="1"/>
  <c r="AD243" i="7" s="1"/>
  <c r="AD244" i="7" s="1"/>
  <c r="AD245" i="7" s="1"/>
  <c r="AD246" i="7" s="1"/>
  <c r="AD247" i="7" s="1"/>
  <c r="AD248" i="7" s="1"/>
  <c r="AD249" i="7" s="1"/>
  <c r="AD250" i="7" s="1"/>
  <c r="AD251" i="7" s="1"/>
  <c r="AD252" i="7" s="1"/>
  <c r="AD253" i="7" s="1"/>
  <c r="AD254" i="7" s="1"/>
  <c r="AD255" i="7" s="1"/>
  <c r="AD256" i="7" s="1"/>
  <c r="AD257" i="7" s="1"/>
  <c r="AD258" i="7" s="1"/>
  <c r="AD259" i="7" s="1"/>
  <c r="AD260" i="7" s="1"/>
  <c r="AD261" i="7" s="1"/>
  <c r="AD262" i="7" s="1"/>
  <c r="AD263" i="7" s="1"/>
  <c r="AD264" i="7" s="1"/>
  <c r="AD265" i="7" s="1"/>
  <c r="AD266" i="7" s="1"/>
  <c r="AD267" i="7" s="1"/>
  <c r="AD268" i="7" s="1"/>
  <c r="AD269" i="7" s="1"/>
  <c r="AD270" i="7" s="1"/>
  <c r="AD271" i="7" s="1"/>
  <c r="AD272" i="7" s="1"/>
  <c r="AD273" i="7" s="1"/>
  <c r="AD274" i="7" s="1"/>
  <c r="AD275" i="7" s="1"/>
  <c r="AD276" i="7" s="1"/>
  <c r="AD277" i="7" s="1"/>
  <c r="AD278" i="7" s="1"/>
  <c r="AD279" i="7" s="1"/>
  <c r="AD280" i="7" s="1"/>
  <c r="AD281" i="7" s="1"/>
  <c r="AD282" i="7" s="1"/>
  <c r="AD283" i="7" s="1"/>
  <c r="AD284" i="7" s="1"/>
  <c r="AD285" i="7" s="1"/>
  <c r="AD286" i="7" s="1"/>
  <c r="AD287" i="7" s="1"/>
  <c r="AD288" i="7" s="1"/>
  <c r="AD289" i="7" s="1"/>
  <c r="AD290" i="7" s="1"/>
  <c r="AD291" i="7" s="1"/>
  <c r="AD292" i="7" s="1"/>
  <c r="AD293" i="7" s="1"/>
  <c r="AD294" i="7" s="1"/>
  <c r="AD295" i="7" s="1"/>
  <c r="AD296" i="7" s="1"/>
  <c r="AD297" i="7" s="1"/>
  <c r="AD298" i="7" s="1"/>
  <c r="AD299" i="7" s="1"/>
  <c r="AD300" i="7" s="1"/>
  <c r="AD301" i="7" s="1"/>
  <c r="AD302" i="7" s="1"/>
  <c r="AD303" i="7" s="1"/>
  <c r="AD304" i="7" s="1"/>
  <c r="AD305" i="7" s="1"/>
  <c r="AD306" i="7" s="1"/>
  <c r="AD307" i="7" s="1"/>
  <c r="AD308" i="7" s="1"/>
  <c r="AD309" i="7" s="1"/>
  <c r="AD310" i="7" s="1"/>
  <c r="AD311" i="7" s="1"/>
  <c r="AD312" i="7" s="1"/>
  <c r="AD313" i="7" s="1"/>
  <c r="AD314" i="7" s="1"/>
  <c r="AD315" i="7" s="1"/>
  <c r="AD316" i="7" s="1"/>
  <c r="AD317" i="7" s="1"/>
  <c r="AD318" i="7" s="1"/>
  <c r="AD319" i="7" s="1"/>
  <c r="AD320" i="7" s="1"/>
  <c r="AD321" i="7" s="1"/>
  <c r="AD322" i="7" s="1"/>
  <c r="AD323" i="7" s="1"/>
  <c r="AD324" i="7" s="1"/>
  <c r="AD325" i="7" s="1"/>
  <c r="AD326" i="7" s="1"/>
  <c r="AD327" i="7" s="1"/>
  <c r="AD328" i="7" s="1"/>
  <c r="AD329" i="7" s="1"/>
  <c r="AD330" i="7" s="1"/>
  <c r="AD331" i="7" s="1"/>
  <c r="AD332" i="7" s="1"/>
  <c r="AD333" i="7" s="1"/>
  <c r="AD334" i="7" s="1"/>
  <c r="AD335" i="7" s="1"/>
  <c r="AD336" i="7" s="1"/>
  <c r="AD337" i="7" s="1"/>
  <c r="AD338" i="7" s="1"/>
  <c r="AD339" i="7" s="1"/>
  <c r="AD340" i="7" s="1"/>
  <c r="AD341" i="7" s="1"/>
  <c r="AD342" i="7" s="1"/>
  <c r="AD343" i="7" s="1"/>
  <c r="AD344" i="7" s="1"/>
  <c r="AD345" i="7" s="1"/>
  <c r="AD346" i="7" s="1"/>
  <c r="AD347" i="7" s="1"/>
  <c r="AD348" i="7" s="1"/>
  <c r="AD349" i="7" s="1"/>
  <c r="AD350" i="7" s="1"/>
  <c r="AD351" i="7" s="1"/>
  <c r="AD352" i="7" s="1"/>
  <c r="AD353" i="7" s="1"/>
  <c r="AD354" i="7" s="1"/>
  <c r="AD355" i="7" s="1"/>
  <c r="AD356" i="7" s="1"/>
  <c r="AD357" i="7" s="1"/>
  <c r="AD358" i="7" s="1"/>
  <c r="AD359" i="7" s="1"/>
  <c r="AD360" i="7" s="1"/>
  <c r="AD361" i="7" s="1"/>
  <c r="AD362" i="7" s="1"/>
  <c r="AD363" i="7" s="1"/>
  <c r="AD364" i="7" s="1"/>
  <c r="AD365" i="7" s="1"/>
  <c r="AD366" i="7" s="1"/>
  <c r="AD367" i="7" s="1"/>
  <c r="AD368" i="7" s="1"/>
  <c r="AD369" i="7" s="1"/>
  <c r="AD370" i="7" s="1"/>
  <c r="AD371" i="7" s="1"/>
  <c r="AD372" i="7" s="1"/>
  <c r="AD373" i="7" s="1"/>
  <c r="AD374" i="7" s="1"/>
  <c r="AD375" i="7" s="1"/>
  <c r="AD376" i="7" s="1"/>
  <c r="AD377" i="7" s="1"/>
  <c r="AD378" i="7" s="1"/>
  <c r="AD379" i="7" s="1"/>
  <c r="AD380" i="7" s="1"/>
  <c r="AD381" i="7" s="1"/>
  <c r="AD382" i="7" s="1"/>
  <c r="AD383" i="7" s="1"/>
  <c r="AD384" i="7" s="1"/>
  <c r="AD385" i="7" s="1"/>
  <c r="AD386" i="7" s="1"/>
  <c r="AD387" i="7" s="1"/>
  <c r="AD388" i="7" s="1"/>
  <c r="AD389" i="7" s="1"/>
  <c r="AD390" i="7" s="1"/>
  <c r="AD391" i="7" s="1"/>
  <c r="AD392" i="7" s="1"/>
  <c r="AD393" i="7" s="1"/>
  <c r="AD394" i="7" s="1"/>
  <c r="AD395" i="7" s="1"/>
  <c r="AD396" i="7" s="1"/>
  <c r="AD397" i="7" s="1"/>
  <c r="AD398" i="7" s="1"/>
  <c r="AD399" i="7" s="1"/>
  <c r="AD400" i="7" s="1"/>
  <c r="AD401" i="7" s="1"/>
  <c r="AC4" i="7"/>
  <c r="AB4" i="7"/>
  <c r="AA4" i="7"/>
  <c r="K4" i="7"/>
  <c r="J4" i="7"/>
  <c r="AL3" i="7"/>
  <c r="AK3" i="7"/>
  <c r="AJ3" i="7"/>
  <c r="AI3" i="7"/>
  <c r="AH3" i="7"/>
  <c r="AG3" i="7"/>
  <c r="AF3" i="7"/>
  <c r="AE3" i="7"/>
  <c r="AC3" i="7"/>
  <c r="AB3" i="7"/>
  <c r="AA3" i="7"/>
  <c r="K3" i="7"/>
  <c r="J3" i="7"/>
  <c r="AL2" i="7"/>
  <c r="AK2" i="7"/>
  <c r="AJ2" i="7"/>
  <c r="AI2" i="7"/>
  <c r="AH2" i="7"/>
  <c r="AG2" i="7"/>
  <c r="AE2" i="7"/>
  <c r="AC2" i="7"/>
  <c r="H2" i="40" l="1"/>
  <c r="K2" i="40"/>
  <c r="B3" i="40" l="1"/>
  <c r="A2" i="40"/>
  <c r="C48" i="40" l="1"/>
  <c r="C49" i="40"/>
  <c r="C50" i="40"/>
  <c r="C47" i="40"/>
  <c r="D8" i="40" l="1"/>
  <c r="D9" i="40"/>
  <c r="U6" i="41"/>
  <c r="B9" i="40" s="1"/>
  <c r="B8" i="40"/>
  <c r="Q4" i="41" l="1"/>
  <c r="D20" i="40" s="1"/>
  <c r="P4" i="41"/>
  <c r="B20" i="40" s="1"/>
  <c r="B45" i="40" l="1"/>
  <c r="B46" i="40"/>
  <c r="D46" i="40"/>
  <c r="D45" i="40"/>
  <c r="D44" i="40"/>
  <c r="D43" i="40"/>
  <c r="D42" i="40"/>
  <c r="D41" i="40"/>
  <c r="D40" i="40"/>
  <c r="D39" i="40"/>
  <c r="D38" i="40"/>
  <c r="B44" i="40"/>
  <c r="B41" i="40"/>
  <c r="B40" i="40"/>
  <c r="B39" i="40"/>
  <c r="B43" i="40"/>
  <c r="B38" i="40"/>
  <c r="B42" i="40"/>
  <c r="D26" i="40"/>
  <c r="D28" i="40"/>
  <c r="D27" i="40"/>
  <c r="D37" i="40"/>
  <c r="D25" i="40"/>
  <c r="D36" i="40"/>
  <c r="D24" i="40"/>
  <c r="D31" i="40"/>
  <c r="D30" i="40"/>
  <c r="D35" i="40"/>
  <c r="D23" i="40"/>
  <c r="D22" i="40"/>
  <c r="D29" i="40"/>
  <c r="D34" i="40"/>
  <c r="D33" i="40"/>
  <c r="D32" i="40"/>
  <c r="D21" i="40"/>
  <c r="D19" i="40"/>
  <c r="B26" i="40"/>
  <c r="B37" i="40"/>
  <c r="B25" i="40"/>
  <c r="B36" i="40"/>
  <c r="B23" i="40"/>
  <c r="B22" i="40"/>
  <c r="B33" i="40"/>
  <c r="B21" i="40"/>
  <c r="B31" i="40"/>
  <c r="B28" i="40"/>
  <c r="B24" i="40"/>
  <c r="B35" i="40"/>
  <c r="B34" i="40"/>
  <c r="B19" i="40"/>
  <c r="B32" i="40"/>
  <c r="B30" i="40"/>
  <c r="B29" i="40"/>
  <c r="B27" i="40"/>
  <c r="AB17" i="40"/>
  <c r="AA17" i="40"/>
  <c r="Z17" i="40"/>
  <c r="Y17" i="40"/>
  <c r="X17" i="40"/>
  <c r="W17" i="40"/>
  <c r="V17" i="40"/>
  <c r="U17" i="40"/>
  <c r="T17" i="40"/>
  <c r="S17" i="40"/>
  <c r="AB16" i="40"/>
  <c r="AA16" i="40"/>
  <c r="Z16" i="40"/>
  <c r="Y16" i="40"/>
  <c r="X16" i="40"/>
  <c r="W16" i="40"/>
  <c r="V16" i="40"/>
  <c r="U16" i="40"/>
  <c r="T16" i="40"/>
  <c r="S16" i="40"/>
  <c r="AB15" i="40"/>
  <c r="AA15" i="40"/>
  <c r="Z15" i="40"/>
  <c r="Y15" i="40"/>
  <c r="X15" i="40"/>
  <c r="W15" i="40"/>
  <c r="V15" i="40"/>
  <c r="U15" i="40"/>
  <c r="T15" i="40"/>
  <c r="S15" i="40"/>
  <c r="AB14" i="40"/>
  <c r="AA14" i="40"/>
  <c r="Z14" i="40"/>
  <c r="Y14" i="40"/>
  <c r="X14" i="40"/>
  <c r="W14" i="40"/>
  <c r="V14" i="40"/>
  <c r="U14" i="40"/>
  <c r="T14" i="40"/>
  <c r="S14" i="40"/>
  <c r="AB13" i="40"/>
  <c r="AA13" i="40"/>
  <c r="Z13" i="40"/>
  <c r="Y13" i="40"/>
  <c r="X13" i="40"/>
  <c r="W13" i="40"/>
  <c r="V13" i="40"/>
  <c r="U13" i="40"/>
  <c r="T13" i="40"/>
  <c r="S13" i="40"/>
  <c r="AB12" i="40"/>
  <c r="AA12" i="40"/>
  <c r="Z12" i="40"/>
  <c r="Y12" i="40"/>
  <c r="X12" i="40"/>
  <c r="W12" i="40"/>
  <c r="V12" i="40"/>
  <c r="U12" i="40"/>
  <c r="T12" i="40"/>
  <c r="S12" i="40"/>
  <c r="AB11" i="40"/>
  <c r="AA11" i="40"/>
  <c r="Z11" i="40"/>
  <c r="Y11" i="40"/>
  <c r="X11" i="40"/>
  <c r="W11" i="40"/>
  <c r="V11" i="40"/>
  <c r="U11" i="40"/>
  <c r="T11" i="40"/>
  <c r="S11" i="40"/>
  <c r="AB10" i="40"/>
  <c r="AA10" i="40"/>
  <c r="Z10" i="40"/>
  <c r="Y10" i="40"/>
  <c r="X10" i="40"/>
  <c r="W10" i="40"/>
  <c r="V10" i="40"/>
  <c r="U10" i="40"/>
  <c r="T10" i="40"/>
  <c r="S10" i="40"/>
  <c r="AB9" i="40"/>
  <c r="AA9" i="40"/>
  <c r="Z9" i="40"/>
  <c r="Y9" i="40"/>
  <c r="X9" i="40"/>
  <c r="W9" i="40"/>
  <c r="V9" i="40"/>
  <c r="U9" i="40"/>
  <c r="T9" i="40"/>
  <c r="S9" i="40"/>
  <c r="AB8" i="40"/>
  <c r="AA8" i="40"/>
  <c r="Z8" i="40"/>
  <c r="Y8" i="40"/>
  <c r="X8" i="40"/>
  <c r="W8" i="40"/>
  <c r="V8" i="40"/>
  <c r="U8" i="40"/>
  <c r="T8" i="40"/>
  <c r="S8" i="40"/>
  <c r="AB7" i="40"/>
  <c r="AA7" i="40"/>
  <c r="Z7" i="40"/>
  <c r="Y7" i="40"/>
  <c r="X7" i="40"/>
  <c r="W7" i="40"/>
  <c r="V7" i="40"/>
  <c r="U7" i="40"/>
  <c r="T7" i="40"/>
  <c r="S7" i="40"/>
  <c r="AB6" i="40"/>
  <c r="AA6" i="40"/>
  <c r="Z6" i="40"/>
  <c r="Y6" i="40"/>
  <c r="X6" i="40"/>
  <c r="W6" i="40"/>
  <c r="V6" i="40"/>
  <c r="U6" i="40"/>
  <c r="T6" i="40"/>
  <c r="S6" i="40"/>
  <c r="AB5" i="40"/>
  <c r="AA5" i="40"/>
  <c r="Z5" i="40"/>
  <c r="Y5" i="40"/>
  <c r="X5" i="40"/>
  <c r="W5" i="40"/>
  <c r="V5" i="40"/>
  <c r="U5" i="40"/>
  <c r="T5" i="40"/>
  <c r="S5" i="40"/>
  <c r="AB4" i="40"/>
  <c r="AA4" i="40"/>
  <c r="Z4" i="40"/>
  <c r="Y4" i="40"/>
  <c r="X4" i="40"/>
  <c r="W4" i="40"/>
  <c r="V4" i="40"/>
  <c r="U4" i="40"/>
  <c r="T4" i="40"/>
  <c r="S4" i="40"/>
  <c r="Q13" i="40" l="1"/>
  <c r="AD13" i="40" s="1"/>
  <c r="Q12" i="40"/>
  <c r="AD12" i="40" s="1"/>
  <c r="Q6" i="40"/>
  <c r="AD6" i="40" s="1"/>
  <c r="Q5" i="40"/>
  <c r="AD5" i="40" s="1"/>
  <c r="Q11" i="40"/>
  <c r="AD11" i="40" s="1"/>
  <c r="O11" i="40"/>
  <c r="AC11" i="40" s="1"/>
  <c r="O17" i="40"/>
  <c r="AC17" i="40" s="1"/>
  <c r="O10" i="40"/>
  <c r="AC10" i="40" s="1"/>
  <c r="O9" i="40"/>
  <c r="AC9" i="40" s="1"/>
  <c r="Q17" i="40"/>
  <c r="AD17" i="40" s="1"/>
  <c r="O8" i="40"/>
  <c r="AC8" i="40" s="1"/>
  <c r="O16" i="40"/>
  <c r="AC16" i="40" s="1"/>
  <c r="O7" i="40"/>
  <c r="AC7" i="40" s="1"/>
  <c r="Q16" i="40"/>
  <c r="AD16" i="40" s="1"/>
  <c r="O6" i="40"/>
  <c r="AC6" i="40" s="1"/>
  <c r="Q15" i="40"/>
  <c r="AD15" i="40" s="1"/>
  <c r="O5" i="40"/>
  <c r="AC5" i="40" s="1"/>
  <c r="Q9" i="40"/>
  <c r="AD9" i="40" s="1"/>
  <c r="Q14" i="40"/>
  <c r="AD14" i="40" s="1"/>
  <c r="O14" i="40"/>
  <c r="AC14" i="40" s="1"/>
  <c r="Q8" i="40"/>
  <c r="AD8" i="40" s="1"/>
  <c r="O15" i="40"/>
  <c r="AC15" i="40" s="1"/>
  <c r="O13" i="40"/>
  <c r="AC13" i="40" s="1"/>
  <c r="O12" i="40"/>
  <c r="AC12" i="40" s="1"/>
  <c r="Q10" i="40"/>
  <c r="AD10" i="40" s="1"/>
  <c r="Q7" i="40"/>
  <c r="AD7" i="40" s="1"/>
  <c r="Q4" i="40"/>
  <c r="O4" i="40"/>
  <c r="AC4" i="40" l="1"/>
  <c r="O18" i="40" s="1"/>
  <c r="AD4" i="40"/>
  <c r="Q18" i="40" s="1"/>
  <c r="Q2" i="40"/>
  <c r="O2" i="40"/>
  <c r="E2" i="40" l="1"/>
  <c r="AC18" i="40"/>
  <c r="G2" i="40"/>
</calcChain>
</file>

<file path=xl/sharedStrings.xml><?xml version="1.0" encoding="utf-8"?>
<sst xmlns="http://schemas.openxmlformats.org/spreadsheetml/2006/main" count="6924" uniqueCount="2025">
  <si>
    <t>W</t>
  </si>
  <si>
    <t>M</t>
  </si>
  <si>
    <t>lp</t>
  </si>
  <si>
    <t>A</t>
  </si>
  <si>
    <t>S</t>
  </si>
  <si>
    <t>DOKIS Dobrodzień</t>
  </si>
  <si>
    <t>opolskie</t>
  </si>
  <si>
    <t>GUKS Byczyna</t>
  </si>
  <si>
    <t>L</t>
  </si>
  <si>
    <t>K</t>
  </si>
  <si>
    <t>KS ORZEŁ Branice</t>
  </si>
  <si>
    <t>KTS KŁODNICA Kędzierzyn Koźle</t>
  </si>
  <si>
    <t>KTS LEW Głubczyce</t>
  </si>
  <si>
    <t>KTS MOKSiR Zawadzkie</t>
  </si>
  <si>
    <t>LUKS Mańkowice-Piątkowice</t>
  </si>
  <si>
    <t>LUKS MGOKSiR Korfantów</t>
  </si>
  <si>
    <t>LZS GROM Szybowice</t>
  </si>
  <si>
    <t>LZS Kujakowice</t>
  </si>
  <si>
    <t>LZS ODRA Kąty Opolskie</t>
  </si>
  <si>
    <t>LZS POLONIA Smardy</t>
  </si>
  <si>
    <t>LZS VICTORIA Chróścice</t>
  </si>
  <si>
    <t>LZS Żywocice</t>
  </si>
  <si>
    <t>MGOK Gorzów Śląski</t>
  </si>
  <si>
    <t>MKS Wołczyn</t>
  </si>
  <si>
    <t>MLUKS WAKMET Bodzanów</t>
  </si>
  <si>
    <t>OKS Olesno</t>
  </si>
  <si>
    <t>SKS LUKS Nysa</t>
  </si>
  <si>
    <t>STS GMINA Strzelce Opolskie</t>
  </si>
  <si>
    <t>UKS LOTNIK Olesno</t>
  </si>
  <si>
    <t>UKS MOS Opole</t>
  </si>
  <si>
    <t>UKS SOKOLIK Niemodlin</t>
  </si>
  <si>
    <t>piątek</t>
  </si>
  <si>
    <t>Wilk Lucjan</t>
  </si>
  <si>
    <t>Jan Tobiasz</t>
  </si>
  <si>
    <t>Bula Marcin</t>
  </si>
  <si>
    <t>czwartek</t>
  </si>
  <si>
    <t>środa</t>
  </si>
  <si>
    <t>1.</t>
  </si>
  <si>
    <t>2.</t>
  </si>
  <si>
    <t>3.</t>
  </si>
  <si>
    <t>4.</t>
  </si>
  <si>
    <t xml:space="preserve"> </t>
  </si>
  <si>
    <t>Kraj</t>
  </si>
  <si>
    <t>LZS Zakrzów</t>
  </si>
  <si>
    <t>UKS Dalachów</t>
  </si>
  <si>
    <t>Nazwisko i Imię</t>
  </si>
  <si>
    <t>sezon</t>
  </si>
  <si>
    <t>I Set</t>
  </si>
  <si>
    <t>II Set</t>
  </si>
  <si>
    <t>III Set</t>
  </si>
  <si>
    <t>IV Set</t>
  </si>
  <si>
    <t>V Set</t>
  </si>
  <si>
    <t>Skiba Marek</t>
  </si>
  <si>
    <t>_</t>
  </si>
  <si>
    <t>Kleszcz Zdzisław</t>
  </si>
  <si>
    <t>Gajda Krystian</t>
  </si>
  <si>
    <t>Kasperowicz Jerzy</t>
  </si>
  <si>
    <t>Pawłowski Dariusz</t>
  </si>
  <si>
    <t>Rogoziński Szymon</t>
  </si>
  <si>
    <t>Cyndera Jakub</t>
  </si>
  <si>
    <t>5.</t>
  </si>
  <si>
    <t>Debel I</t>
  </si>
  <si>
    <t>6.</t>
  </si>
  <si>
    <t>Debel II</t>
  </si>
  <si>
    <t>7.</t>
  </si>
  <si>
    <t>8.</t>
  </si>
  <si>
    <t>9.</t>
  </si>
  <si>
    <t>10.</t>
  </si>
  <si>
    <t>11.</t>
  </si>
  <si>
    <t>12.</t>
  </si>
  <si>
    <t>13.</t>
  </si>
  <si>
    <t>14.</t>
  </si>
  <si>
    <t>X</t>
  </si>
  <si>
    <t>nr meczu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</si>
  <si>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</si>
  <si>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</si>
  <si>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</si>
  <si>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</si>
  <si>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</si>
  <si>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</si>
  <si>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</si>
  <si>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</si>
  <si>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</si>
  <si>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</si>
  <si>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</si>
  <si>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</si>
  <si>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</si>
  <si>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</si>
  <si>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</si>
  <si>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</si>
  <si>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</si>
  <si>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</si>
  <si>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</si>
  <si>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</si>
  <si>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</si>
  <si>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</si>
  <si>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</si>
  <si>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</si>
  <si>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</si>
  <si>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</si>
  <si>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</si>
  <si>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</si>
  <si>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Kała Dawid</t>
  </si>
  <si>
    <t>B</t>
  </si>
  <si>
    <t>Y</t>
  </si>
  <si>
    <t>C</t>
  </si>
  <si>
    <t>D</t>
  </si>
  <si>
    <t>Z</t>
  </si>
  <si>
    <t>Kurowski Jakub</t>
  </si>
  <si>
    <t>Licencje zawodników</t>
  </si>
  <si>
    <t>Tabela do kopiowania</t>
  </si>
  <si>
    <t>Nr zawodnika</t>
  </si>
  <si>
    <t>Numer licencji</t>
  </si>
  <si>
    <t>Data złożenia</t>
  </si>
  <si>
    <t>Typ licencji</t>
  </si>
  <si>
    <t>Rok urodzenia</t>
  </si>
  <si>
    <t>Płeć</t>
  </si>
  <si>
    <t>Klub sportowy</t>
  </si>
  <si>
    <t>Województwo</t>
  </si>
  <si>
    <t>Numer zawodnika</t>
  </si>
  <si>
    <t>Nazwisko</t>
  </si>
  <si>
    <t>Imię</t>
  </si>
  <si>
    <t>Banaś Dominika</t>
  </si>
  <si>
    <t>2018/2019</t>
  </si>
  <si>
    <t>2018-08-03</t>
  </si>
  <si>
    <t>Klub AZS PWSZ Nysa</t>
  </si>
  <si>
    <t>OPO</t>
  </si>
  <si>
    <t>POL</t>
  </si>
  <si>
    <t>Banaś</t>
  </si>
  <si>
    <t>Dominika</t>
  </si>
  <si>
    <t>Kasperowicz Natalia</t>
  </si>
  <si>
    <t>Kasperowicz</t>
  </si>
  <si>
    <t>Natalia</t>
  </si>
  <si>
    <t>Osińska Katarzyna</t>
  </si>
  <si>
    <t>Osińska</t>
  </si>
  <si>
    <t>Katarzyna</t>
  </si>
  <si>
    <t>Paszek Patrycja</t>
  </si>
  <si>
    <t>Paszek</t>
  </si>
  <si>
    <t>Patrycja</t>
  </si>
  <si>
    <t>Włuczyńska Ksenia</t>
  </si>
  <si>
    <t>Włuczyńska</t>
  </si>
  <si>
    <t>Ksenia</t>
  </si>
  <si>
    <t>Żak-Nowicka</t>
  </si>
  <si>
    <t>Anna</t>
  </si>
  <si>
    <t>UKR</t>
  </si>
  <si>
    <t>Bratejko</t>
  </si>
  <si>
    <t>Iryna</t>
  </si>
  <si>
    <t>Drzozga</t>
  </si>
  <si>
    <t>Julia</t>
  </si>
  <si>
    <t>Kozubek Magda</t>
  </si>
  <si>
    <t>Kozubek</t>
  </si>
  <si>
    <t>Magda</t>
  </si>
  <si>
    <t>Matros Izabela</t>
  </si>
  <si>
    <t>Matros</t>
  </si>
  <si>
    <t>Izabela</t>
  </si>
  <si>
    <t>Pawelec Natalia</t>
  </si>
  <si>
    <t>Pawelec</t>
  </si>
  <si>
    <t>Wójcik Julia</t>
  </si>
  <si>
    <t>Wójcik</t>
  </si>
  <si>
    <t>Zyzik Nicole</t>
  </si>
  <si>
    <t>Zyzik</t>
  </si>
  <si>
    <t>Nicole</t>
  </si>
  <si>
    <t>Zając Stanisław</t>
  </si>
  <si>
    <t>2018-08-13</t>
  </si>
  <si>
    <t>Zając</t>
  </si>
  <si>
    <t>Stanisław</t>
  </si>
  <si>
    <t>Gajewski Andrzej</t>
  </si>
  <si>
    <t>Gajewski</t>
  </si>
  <si>
    <t>Andrzej</t>
  </si>
  <si>
    <t>Łojek Bogusław</t>
  </si>
  <si>
    <t>Łojek</t>
  </si>
  <si>
    <t>Bogusław</t>
  </si>
  <si>
    <t>Swałtek Bogusław</t>
  </si>
  <si>
    <t>Swałtek</t>
  </si>
  <si>
    <t>Huminiecki Stanisław</t>
  </si>
  <si>
    <t>Huminiecki</t>
  </si>
  <si>
    <t>Plewnia Adam</t>
  </si>
  <si>
    <t>Plewnia</t>
  </si>
  <si>
    <t>Adam</t>
  </si>
  <si>
    <t>Gołębiowski Zygmunt</t>
  </si>
  <si>
    <t>Gołębiowski</t>
  </si>
  <si>
    <t>Zygmunt</t>
  </si>
  <si>
    <t>Górka Krzysztof</t>
  </si>
  <si>
    <t>Górka</t>
  </si>
  <si>
    <t>Krzysztof</t>
  </si>
  <si>
    <t>2018-08-14</t>
  </si>
  <si>
    <t>Goodfryd</t>
  </si>
  <si>
    <t>Paweł</t>
  </si>
  <si>
    <t>Adamski</t>
  </si>
  <si>
    <t>Przemysław</t>
  </si>
  <si>
    <t>Kijak</t>
  </si>
  <si>
    <t>Maciej</t>
  </si>
  <si>
    <t>Kochan</t>
  </si>
  <si>
    <t>Robert</t>
  </si>
  <si>
    <t>Pawlak</t>
  </si>
  <si>
    <t>Jakub</t>
  </si>
  <si>
    <t>Skotnik</t>
  </si>
  <si>
    <t>Sobczyk Albin</t>
  </si>
  <si>
    <t>Sobczyk</t>
  </si>
  <si>
    <t>Albin</t>
  </si>
  <si>
    <t>Sobczyk Tobiasz</t>
  </si>
  <si>
    <t>Tobiasz</t>
  </si>
  <si>
    <t>Swerhun</t>
  </si>
  <si>
    <t>Stanikowski</t>
  </si>
  <si>
    <t>Marcel</t>
  </si>
  <si>
    <t>Szymon</t>
  </si>
  <si>
    <t>Bielecki Grzegorz</t>
  </si>
  <si>
    <t>UKS GOSDIM Turawa</t>
  </si>
  <si>
    <t>Bielecki</t>
  </si>
  <si>
    <t>Grzegorz</t>
  </si>
  <si>
    <t>Kubica Jarosław</t>
  </si>
  <si>
    <t>Kubica</t>
  </si>
  <si>
    <t>Jarosław</t>
  </si>
  <si>
    <t>Morawiec Daniel</t>
  </si>
  <si>
    <t>Morawiec</t>
  </si>
  <si>
    <t>Daniel</t>
  </si>
  <si>
    <t>Morawiec Roman</t>
  </si>
  <si>
    <t>Roman</t>
  </si>
  <si>
    <t>Koziol Jakub</t>
  </si>
  <si>
    <t>Koziol</t>
  </si>
  <si>
    <t>Kreczmer Oliwier</t>
  </si>
  <si>
    <t>Kreczmer</t>
  </si>
  <si>
    <t>Oliwier</t>
  </si>
  <si>
    <t>Otte Marcin</t>
  </si>
  <si>
    <t>Otte</t>
  </si>
  <si>
    <t>Marcin</t>
  </si>
  <si>
    <t>Sobkow Szymon</t>
  </si>
  <si>
    <t>Sobkow</t>
  </si>
  <si>
    <t>2018-08-16</t>
  </si>
  <si>
    <t>Kleszcz</t>
  </si>
  <si>
    <t>Zdzisław</t>
  </si>
  <si>
    <t>Kaczmarzyk Damian</t>
  </si>
  <si>
    <t>Kaczmarzyk</t>
  </si>
  <si>
    <t>Damian</t>
  </si>
  <si>
    <t>43.</t>
  </si>
  <si>
    <t>Pawłowski</t>
  </si>
  <si>
    <t>Dariusz</t>
  </si>
  <si>
    <t>44.</t>
  </si>
  <si>
    <t>Cyndera</t>
  </si>
  <si>
    <t>45.</t>
  </si>
  <si>
    <t>Polok</t>
  </si>
  <si>
    <t>Michał</t>
  </si>
  <si>
    <t>46.</t>
  </si>
  <si>
    <t>Piecka</t>
  </si>
  <si>
    <t>Patryk</t>
  </si>
  <si>
    <t>Kwaśniewski Przemysław</t>
  </si>
  <si>
    <t>47.</t>
  </si>
  <si>
    <t>Kwaśniewski</t>
  </si>
  <si>
    <t>Bubiak Zbigniew</t>
  </si>
  <si>
    <t>2018-08-19</t>
  </si>
  <si>
    <t>48.</t>
  </si>
  <si>
    <t>Bubiak</t>
  </si>
  <si>
    <t>Zbigniew</t>
  </si>
  <si>
    <t>Góralski Adam</t>
  </si>
  <si>
    <t>49.</t>
  </si>
  <si>
    <t>Góralski</t>
  </si>
  <si>
    <t>50.</t>
  </si>
  <si>
    <t>CZE</t>
  </si>
  <si>
    <t>Moravec</t>
  </si>
  <si>
    <t>Borek</t>
  </si>
  <si>
    <t>51.</t>
  </si>
  <si>
    <t>Pustołka</t>
  </si>
  <si>
    <t>Bartosz</t>
  </si>
  <si>
    <t>Sawicki Grzegorz</t>
  </si>
  <si>
    <t>52.</t>
  </si>
  <si>
    <t>Sawicki</t>
  </si>
  <si>
    <t>53.</t>
  </si>
  <si>
    <t>Szymik</t>
  </si>
  <si>
    <t>54.</t>
  </si>
  <si>
    <t>Wilk</t>
  </si>
  <si>
    <t>Lucjan</t>
  </si>
  <si>
    <t>55.</t>
  </si>
  <si>
    <t>Wszołek</t>
  </si>
  <si>
    <t>Zajdel Michał</t>
  </si>
  <si>
    <t>56.</t>
  </si>
  <si>
    <t>Zajdel</t>
  </si>
  <si>
    <t>Ślosarczyk Paweł</t>
  </si>
  <si>
    <t>57.</t>
  </si>
  <si>
    <t>Ślosarczyk</t>
  </si>
  <si>
    <t>Madziała Kacper</t>
  </si>
  <si>
    <t>58.</t>
  </si>
  <si>
    <t>Madziała</t>
  </si>
  <si>
    <t>Kacper</t>
  </si>
  <si>
    <t>Baran Tomasz</t>
  </si>
  <si>
    <t>59.</t>
  </si>
  <si>
    <t>Baran</t>
  </si>
  <si>
    <t>Tomasz</t>
  </si>
  <si>
    <t>60.</t>
  </si>
  <si>
    <t>Janiczek</t>
  </si>
  <si>
    <t>Karol</t>
  </si>
  <si>
    <t>Kaźmierczak Kacper</t>
  </si>
  <si>
    <t>61.</t>
  </si>
  <si>
    <t>Kaźmierczak</t>
  </si>
  <si>
    <t>Mielnik Jakub</t>
  </si>
  <si>
    <t>62.</t>
  </si>
  <si>
    <t>Mielnik</t>
  </si>
  <si>
    <t>Bawej Mateusz</t>
  </si>
  <si>
    <t>2018-08-21</t>
  </si>
  <si>
    <t>63.</t>
  </si>
  <si>
    <t>Bawej</t>
  </si>
  <si>
    <t>Mateusz</t>
  </si>
  <si>
    <t>64.</t>
  </si>
  <si>
    <t>Kosiński</t>
  </si>
  <si>
    <t>Jan</t>
  </si>
  <si>
    <t>Kulik Grzegorz</t>
  </si>
  <si>
    <t>65.</t>
  </si>
  <si>
    <t>Kulik</t>
  </si>
  <si>
    <t>Kutynia Adam</t>
  </si>
  <si>
    <t>66.</t>
  </si>
  <si>
    <t>Kutynia</t>
  </si>
  <si>
    <t>Orzeszyna Artur</t>
  </si>
  <si>
    <t>67.</t>
  </si>
  <si>
    <t>Orzeszyna</t>
  </si>
  <si>
    <t>Artur</t>
  </si>
  <si>
    <t>Orzeszyna Zbigniew</t>
  </si>
  <si>
    <t>68.</t>
  </si>
  <si>
    <t>Sobczak Sławomir</t>
  </si>
  <si>
    <t>69.</t>
  </si>
  <si>
    <t>Sobczak</t>
  </si>
  <si>
    <t>Sławomir</t>
  </si>
  <si>
    <t>Bernacki Łukasz</t>
  </si>
  <si>
    <t>2018-08-23</t>
  </si>
  <si>
    <t>70.</t>
  </si>
  <si>
    <t>Bernacki</t>
  </si>
  <si>
    <t>Łukasz</t>
  </si>
  <si>
    <t>Eksterowicz Jan</t>
  </si>
  <si>
    <t>71.</t>
  </si>
  <si>
    <t>Eksterowicz</t>
  </si>
  <si>
    <t>Glinka Piotr</t>
  </si>
  <si>
    <t>72.</t>
  </si>
  <si>
    <t>Glinka</t>
  </si>
  <si>
    <t>Piotr</t>
  </si>
  <si>
    <t>73.</t>
  </si>
  <si>
    <t>Kałuża</t>
  </si>
  <si>
    <t>Dawid</t>
  </si>
  <si>
    <t>Kondziela Krzysztof</t>
  </si>
  <si>
    <t>74.</t>
  </si>
  <si>
    <t>Kondziela</t>
  </si>
  <si>
    <t>Maczurek Robert</t>
  </si>
  <si>
    <t>75.</t>
  </si>
  <si>
    <t>Maczurek</t>
  </si>
  <si>
    <t>Prokop Krzysztof</t>
  </si>
  <si>
    <t>76.</t>
  </si>
  <si>
    <t>Prokop</t>
  </si>
  <si>
    <t>Staniszewski Piotr</t>
  </si>
  <si>
    <t>77.</t>
  </si>
  <si>
    <t>Staniszewski</t>
  </si>
  <si>
    <t>Pacek Krzysztof</t>
  </si>
  <si>
    <t>78.</t>
  </si>
  <si>
    <t>Pacek</t>
  </si>
  <si>
    <t>Kondziela Aleksander</t>
  </si>
  <si>
    <t>79.</t>
  </si>
  <si>
    <t>Aleksander</t>
  </si>
  <si>
    <t>Pacek Paweł</t>
  </si>
  <si>
    <t>80.</t>
  </si>
  <si>
    <t>Nowak Łukasz</t>
  </si>
  <si>
    <t>81.</t>
  </si>
  <si>
    <t>Nowak</t>
  </si>
  <si>
    <t>Jackowski Tomasz</t>
  </si>
  <si>
    <t>82.</t>
  </si>
  <si>
    <t>Jackowski</t>
  </si>
  <si>
    <t>Bąk Sebastian</t>
  </si>
  <si>
    <t>83.</t>
  </si>
  <si>
    <t>Bąk</t>
  </si>
  <si>
    <t>Sebastian</t>
  </si>
  <si>
    <t>84.</t>
  </si>
  <si>
    <t>Iwaniuk</t>
  </si>
  <si>
    <t>Polok Andrzej</t>
  </si>
  <si>
    <t>85.</t>
  </si>
  <si>
    <t>86.</t>
  </si>
  <si>
    <t>Burkacki</t>
  </si>
  <si>
    <t>87.</t>
  </si>
  <si>
    <t>Długosz</t>
  </si>
  <si>
    <t>Frank Roman</t>
  </si>
  <si>
    <t>88.</t>
  </si>
  <si>
    <t>Frank</t>
  </si>
  <si>
    <t>Kochoń Adrian</t>
  </si>
  <si>
    <t>89.</t>
  </si>
  <si>
    <t>Kochoń</t>
  </si>
  <si>
    <t>Adrian</t>
  </si>
  <si>
    <t>Pruszkowski Jakub</t>
  </si>
  <si>
    <t>90.</t>
  </si>
  <si>
    <t>Pruszkowski</t>
  </si>
  <si>
    <t>Hamerlik Mateusz</t>
  </si>
  <si>
    <t>91.</t>
  </si>
  <si>
    <t>Hamerlik</t>
  </si>
  <si>
    <t>92.</t>
  </si>
  <si>
    <t>Diobołek</t>
  </si>
  <si>
    <t>Frank Dawid</t>
  </si>
  <si>
    <t>93.</t>
  </si>
  <si>
    <t>Kanzy Klaudiusz</t>
  </si>
  <si>
    <t>94.</t>
  </si>
  <si>
    <t>Kanzy</t>
  </si>
  <si>
    <t>Klaudiusz</t>
  </si>
  <si>
    <t>95.</t>
  </si>
  <si>
    <t>Czapla</t>
  </si>
  <si>
    <t>Piegsa Marcel</t>
  </si>
  <si>
    <t>96.</t>
  </si>
  <si>
    <t>Piegsa</t>
  </si>
  <si>
    <t>97.</t>
  </si>
  <si>
    <t>Kleinert</t>
  </si>
  <si>
    <t>98.</t>
  </si>
  <si>
    <t>Owczarek</t>
  </si>
  <si>
    <t>Krystian</t>
  </si>
  <si>
    <t>Bega Krystian</t>
  </si>
  <si>
    <t>2018-08-27</t>
  </si>
  <si>
    <t>99.</t>
  </si>
  <si>
    <t>Bega</t>
  </si>
  <si>
    <t>Data Paweł</t>
  </si>
  <si>
    <t>100.</t>
  </si>
  <si>
    <t>Data</t>
  </si>
  <si>
    <t>Jaszkowic Krzysztof</t>
  </si>
  <si>
    <t>101.</t>
  </si>
  <si>
    <t>Jaszkowic</t>
  </si>
  <si>
    <t>Jędrzejak Patryk</t>
  </si>
  <si>
    <t>102.</t>
  </si>
  <si>
    <t>Jędrzejak</t>
  </si>
  <si>
    <t>Jonderko Brian</t>
  </si>
  <si>
    <t>103.</t>
  </si>
  <si>
    <t>Jonderko</t>
  </si>
  <si>
    <t>Brian</t>
  </si>
  <si>
    <t>Jonderko Romuald</t>
  </si>
  <si>
    <t>104.</t>
  </si>
  <si>
    <t>Romuald</t>
  </si>
  <si>
    <t>Lepich Marcin</t>
  </si>
  <si>
    <t>105.</t>
  </si>
  <si>
    <t>Lepich</t>
  </si>
  <si>
    <t>Machoń Radosław</t>
  </si>
  <si>
    <t>106.</t>
  </si>
  <si>
    <t>Machoń</t>
  </si>
  <si>
    <t>Radosław</t>
  </si>
  <si>
    <t>Nossol Józef</t>
  </si>
  <si>
    <t>107.</t>
  </si>
  <si>
    <t>Nossol</t>
  </si>
  <si>
    <t>Józef</t>
  </si>
  <si>
    <t>Orzeł Marek</t>
  </si>
  <si>
    <t>108.</t>
  </si>
  <si>
    <t>Orzeł</t>
  </si>
  <si>
    <t>Marek</t>
  </si>
  <si>
    <t>Piasecki Marek</t>
  </si>
  <si>
    <t>109.</t>
  </si>
  <si>
    <t>Piasecki</t>
  </si>
  <si>
    <t>Piasecki Piotr</t>
  </si>
  <si>
    <t>110.</t>
  </si>
  <si>
    <t>Szczepanek Karol</t>
  </si>
  <si>
    <t>111.</t>
  </si>
  <si>
    <t>Szczepanek</t>
  </si>
  <si>
    <t>Trojak Dawid</t>
  </si>
  <si>
    <t>112.</t>
  </si>
  <si>
    <t>Trojak</t>
  </si>
  <si>
    <t>Wicher Robert</t>
  </si>
  <si>
    <t>113.</t>
  </si>
  <si>
    <t>Wicher</t>
  </si>
  <si>
    <t>Wodniak Ireneusz</t>
  </si>
  <si>
    <t>114.</t>
  </si>
  <si>
    <t>Wodniak</t>
  </si>
  <si>
    <t>Ireneusz</t>
  </si>
  <si>
    <t>Żółkowski Andrzej</t>
  </si>
  <si>
    <t>115.</t>
  </si>
  <si>
    <t>Żółkowski</t>
  </si>
  <si>
    <t>116.</t>
  </si>
  <si>
    <t>Biskup</t>
  </si>
  <si>
    <t>Konrad</t>
  </si>
  <si>
    <t>117.</t>
  </si>
  <si>
    <t>Czech</t>
  </si>
  <si>
    <t>118.</t>
  </si>
  <si>
    <t>Król</t>
  </si>
  <si>
    <t>Linek Adam</t>
  </si>
  <si>
    <t>119.</t>
  </si>
  <si>
    <t>Linek</t>
  </si>
  <si>
    <t>120.</t>
  </si>
  <si>
    <t>Mattioli</t>
  </si>
  <si>
    <t>Paolo</t>
  </si>
  <si>
    <t>Olczyk Wojciech</t>
  </si>
  <si>
    <t>121.</t>
  </si>
  <si>
    <t>Olczyk</t>
  </si>
  <si>
    <t>Wojciech</t>
  </si>
  <si>
    <t>Szczepanek Błażej</t>
  </si>
  <si>
    <t>122.</t>
  </si>
  <si>
    <t>Błażej</t>
  </si>
  <si>
    <t>Szczepanek Jan</t>
  </si>
  <si>
    <t>123.</t>
  </si>
  <si>
    <t>Wodniak Michał</t>
  </si>
  <si>
    <t>124.</t>
  </si>
  <si>
    <t>Zaremba Marcin</t>
  </si>
  <si>
    <t>125.</t>
  </si>
  <si>
    <t>Zaremba</t>
  </si>
  <si>
    <t>Lepich David</t>
  </si>
  <si>
    <t>126.</t>
  </si>
  <si>
    <t>David</t>
  </si>
  <si>
    <t>Witczak Filip</t>
  </si>
  <si>
    <t>127.</t>
  </si>
  <si>
    <t>Witczak</t>
  </si>
  <si>
    <t>Filip</t>
  </si>
  <si>
    <t>Galas Michał</t>
  </si>
  <si>
    <t>128.</t>
  </si>
  <si>
    <t>Galas</t>
  </si>
  <si>
    <t>Gerlic Piotr</t>
  </si>
  <si>
    <t>129.</t>
  </si>
  <si>
    <t>Gerlic</t>
  </si>
  <si>
    <t>Głuszek Wojciech</t>
  </si>
  <si>
    <t>130.</t>
  </si>
  <si>
    <t>Głuszek</t>
  </si>
  <si>
    <t>131.</t>
  </si>
  <si>
    <t>Jung</t>
  </si>
  <si>
    <t>Kleszcz Krzesimir</t>
  </si>
  <si>
    <t>132.</t>
  </si>
  <si>
    <t>Krzesimir</t>
  </si>
  <si>
    <t>Lorek Patrycja</t>
  </si>
  <si>
    <t>133.</t>
  </si>
  <si>
    <t>Lorek</t>
  </si>
  <si>
    <t>134.</t>
  </si>
  <si>
    <t>Płóciennik</t>
  </si>
  <si>
    <t>Załuski Jakub</t>
  </si>
  <si>
    <t>135.</t>
  </si>
  <si>
    <t>Załuski</t>
  </si>
  <si>
    <t>2018-08-28</t>
  </si>
  <si>
    <t>136.</t>
  </si>
  <si>
    <t>Bohatczuk Marcin</t>
  </si>
  <si>
    <t>137.</t>
  </si>
  <si>
    <t>Bohatczuk</t>
  </si>
  <si>
    <t>Kozubek Edward</t>
  </si>
  <si>
    <t>138.</t>
  </si>
  <si>
    <t>Edward</t>
  </si>
  <si>
    <t>Piaskowski Janusz</t>
  </si>
  <si>
    <t>139.</t>
  </si>
  <si>
    <t>Piaskowski</t>
  </si>
  <si>
    <t>Janusz</t>
  </si>
  <si>
    <t>Bartyzel Artur</t>
  </si>
  <si>
    <t>140.</t>
  </si>
  <si>
    <t>Bartyzel</t>
  </si>
  <si>
    <t>Lewczuk Mirosław</t>
  </si>
  <si>
    <t>141.</t>
  </si>
  <si>
    <t>Lewczuk</t>
  </si>
  <si>
    <t>Mirosław</t>
  </si>
  <si>
    <t>Tobiasz Jan</t>
  </si>
  <si>
    <t>142.</t>
  </si>
  <si>
    <t>Bagiński Michał</t>
  </si>
  <si>
    <t>143.</t>
  </si>
  <si>
    <t>Bagiński</t>
  </si>
  <si>
    <t>Ciesielski Leon</t>
  </si>
  <si>
    <t>144.</t>
  </si>
  <si>
    <t>Ciesielski</t>
  </si>
  <si>
    <t>Leon</t>
  </si>
  <si>
    <t>145.</t>
  </si>
  <si>
    <t>Jasiński</t>
  </si>
  <si>
    <t>Nikodem</t>
  </si>
  <si>
    <t>Coppin Fryderyk</t>
  </si>
  <si>
    <t>146.</t>
  </si>
  <si>
    <t>Coppin</t>
  </si>
  <si>
    <t>Fryderyk</t>
  </si>
  <si>
    <t>147.</t>
  </si>
  <si>
    <t>Skirzewski</t>
  </si>
  <si>
    <t>Oskar</t>
  </si>
  <si>
    <t>POLACZEK JERZY</t>
  </si>
  <si>
    <t>148.</t>
  </si>
  <si>
    <t>POLACZEK</t>
  </si>
  <si>
    <t>JERZY</t>
  </si>
  <si>
    <t>Chylik Stanisław</t>
  </si>
  <si>
    <t>149.</t>
  </si>
  <si>
    <t>Chylik</t>
  </si>
  <si>
    <t>Hradil Jarosław</t>
  </si>
  <si>
    <t>150.</t>
  </si>
  <si>
    <t>Hradil</t>
  </si>
  <si>
    <t>Szeliga Aleksander</t>
  </si>
  <si>
    <t>151.</t>
  </si>
  <si>
    <t>Szeliga</t>
  </si>
  <si>
    <t>Szimek Ryszard</t>
  </si>
  <si>
    <t>152.</t>
  </si>
  <si>
    <t>Szimek</t>
  </si>
  <si>
    <t>Ryszard</t>
  </si>
  <si>
    <t>Walo Katarzyna</t>
  </si>
  <si>
    <t>153.</t>
  </si>
  <si>
    <t>Walo</t>
  </si>
  <si>
    <t>Wybiral Jarosław</t>
  </si>
  <si>
    <t>154.</t>
  </si>
  <si>
    <t>Wybiral</t>
  </si>
  <si>
    <t>155.</t>
  </si>
  <si>
    <t>Wichniak</t>
  </si>
  <si>
    <t>Zdenek</t>
  </si>
  <si>
    <t>Woźnik Aleksandra</t>
  </si>
  <si>
    <t>2018-08-29</t>
  </si>
  <si>
    <t>156.</t>
  </si>
  <si>
    <t>Woźnik</t>
  </si>
  <si>
    <t>Aleksandra</t>
  </si>
  <si>
    <t>Langner Łukasz</t>
  </si>
  <si>
    <t>157.</t>
  </si>
  <si>
    <t>Langner</t>
  </si>
  <si>
    <t>Langner Dominik</t>
  </si>
  <si>
    <t>158.</t>
  </si>
  <si>
    <t>Dominik</t>
  </si>
  <si>
    <t>Bartnik Przemysław</t>
  </si>
  <si>
    <t>159.</t>
  </si>
  <si>
    <t>Bartnik</t>
  </si>
  <si>
    <t>Krzyżanowski Wojciech</t>
  </si>
  <si>
    <t>2018-08-30</t>
  </si>
  <si>
    <t>160.</t>
  </si>
  <si>
    <t>Krzyżanowski</t>
  </si>
  <si>
    <t>161.</t>
  </si>
  <si>
    <t>Wąs</t>
  </si>
  <si>
    <t>162.</t>
  </si>
  <si>
    <t>Wojtas</t>
  </si>
  <si>
    <t>Kwiatkowski Bartosz</t>
  </si>
  <si>
    <t>163.</t>
  </si>
  <si>
    <t>Kwiatkowski</t>
  </si>
  <si>
    <t>Wilińska Olivia</t>
  </si>
  <si>
    <t>164.</t>
  </si>
  <si>
    <t>Wilińska</t>
  </si>
  <si>
    <t>Olivia</t>
  </si>
  <si>
    <t>165.</t>
  </si>
  <si>
    <t>Kołodziej</t>
  </si>
  <si>
    <t>Milena</t>
  </si>
  <si>
    <t>Czech Paweł</t>
  </si>
  <si>
    <t>166.</t>
  </si>
  <si>
    <t>Jendryaszek Marek</t>
  </si>
  <si>
    <t>167.</t>
  </si>
  <si>
    <t>Jendryaszek</t>
  </si>
  <si>
    <t>Kurtz Daniel</t>
  </si>
  <si>
    <t>168.</t>
  </si>
  <si>
    <t>Kurtz</t>
  </si>
  <si>
    <t>169.</t>
  </si>
  <si>
    <t>Lisowska Karolina</t>
  </si>
  <si>
    <t>170.</t>
  </si>
  <si>
    <t>Lisowska</t>
  </si>
  <si>
    <t>Karolina</t>
  </si>
  <si>
    <t>Michno Krzysztof</t>
  </si>
  <si>
    <t>171.</t>
  </si>
  <si>
    <t>Michno</t>
  </si>
  <si>
    <t>172.</t>
  </si>
  <si>
    <t>Mikoś</t>
  </si>
  <si>
    <t>Mikołaj</t>
  </si>
  <si>
    <t>Mikoś Zuzanna</t>
  </si>
  <si>
    <t>173.</t>
  </si>
  <si>
    <t>Zuzanna</t>
  </si>
  <si>
    <t>Pawelec Sylwia</t>
  </si>
  <si>
    <t>174.</t>
  </si>
  <si>
    <t>Sylwia</t>
  </si>
  <si>
    <t>Samson Zofia</t>
  </si>
  <si>
    <t>175.</t>
  </si>
  <si>
    <t>Samson</t>
  </si>
  <si>
    <t>Zofia</t>
  </si>
  <si>
    <t>176.</t>
  </si>
  <si>
    <t>Siwek</t>
  </si>
  <si>
    <t>177.</t>
  </si>
  <si>
    <t>Zborowski</t>
  </si>
  <si>
    <t>Czech MIchał</t>
  </si>
  <si>
    <t>178.</t>
  </si>
  <si>
    <t>MIchał</t>
  </si>
  <si>
    <t>Barański Jacek</t>
  </si>
  <si>
    <t>179.</t>
  </si>
  <si>
    <t>Barański</t>
  </si>
  <si>
    <t>Jacek</t>
  </si>
  <si>
    <t>180.</t>
  </si>
  <si>
    <t>Bartoszek</t>
  </si>
  <si>
    <t>181.</t>
  </si>
  <si>
    <t>Bula</t>
  </si>
  <si>
    <t>182.</t>
  </si>
  <si>
    <t>Gumuliński</t>
  </si>
  <si>
    <t>183.</t>
  </si>
  <si>
    <t>Kolczyk</t>
  </si>
  <si>
    <t>Adrianna</t>
  </si>
  <si>
    <t>Małczak Krystian</t>
  </si>
  <si>
    <t>184.</t>
  </si>
  <si>
    <t>Małczak</t>
  </si>
  <si>
    <t>Ochwat Adam</t>
  </si>
  <si>
    <t>185.</t>
  </si>
  <si>
    <t>Ochwat</t>
  </si>
  <si>
    <t>Szyguda Tomasz</t>
  </si>
  <si>
    <t>186.</t>
  </si>
  <si>
    <t>Szyguda</t>
  </si>
  <si>
    <t>187.</t>
  </si>
  <si>
    <t>Rataj</t>
  </si>
  <si>
    <t>188.</t>
  </si>
  <si>
    <t>Ploch</t>
  </si>
  <si>
    <t>189.</t>
  </si>
  <si>
    <t>Bujara</t>
  </si>
  <si>
    <t>Franciszek</t>
  </si>
  <si>
    <t>190.</t>
  </si>
  <si>
    <t>191.</t>
  </si>
  <si>
    <t>Cebula</t>
  </si>
  <si>
    <t>Cybulski Szymon</t>
  </si>
  <si>
    <t>192.</t>
  </si>
  <si>
    <t>Cybulski</t>
  </si>
  <si>
    <t>Cytacka Martyna</t>
  </si>
  <si>
    <t>193.</t>
  </si>
  <si>
    <t>Cytacka</t>
  </si>
  <si>
    <t>Martyna</t>
  </si>
  <si>
    <t>Jurewicz Martyna</t>
  </si>
  <si>
    <t>194.</t>
  </si>
  <si>
    <t>Jurewicz</t>
  </si>
  <si>
    <t>Jurewicz Rafał</t>
  </si>
  <si>
    <t>195.</t>
  </si>
  <si>
    <t>Rafał</t>
  </si>
  <si>
    <t>Kapica Paweł</t>
  </si>
  <si>
    <t>196.</t>
  </si>
  <si>
    <t>Kapica</t>
  </si>
  <si>
    <t>Kapica Piotr</t>
  </si>
  <si>
    <t>197.</t>
  </si>
  <si>
    <t>Kołacha Konrad</t>
  </si>
  <si>
    <t>198.</t>
  </si>
  <si>
    <t>Kołacha</t>
  </si>
  <si>
    <t>199.</t>
  </si>
  <si>
    <t>Krawczyk</t>
  </si>
  <si>
    <t>Maja</t>
  </si>
  <si>
    <t>Kunaszewski Leon</t>
  </si>
  <si>
    <t>200.</t>
  </si>
  <si>
    <t>Kunaszewski</t>
  </si>
  <si>
    <t>201.</t>
  </si>
  <si>
    <t>Loński</t>
  </si>
  <si>
    <t>Malecha Maciej</t>
  </si>
  <si>
    <t>202.</t>
  </si>
  <si>
    <t>Malecha</t>
  </si>
  <si>
    <t>203.</t>
  </si>
  <si>
    <t>Mania</t>
  </si>
  <si>
    <t>Kamil</t>
  </si>
  <si>
    <t>Pamuła Mikołaj</t>
  </si>
  <si>
    <t>204.</t>
  </si>
  <si>
    <t>Pamuła</t>
  </si>
  <si>
    <t>Radziej Magdalena</t>
  </si>
  <si>
    <t>205.</t>
  </si>
  <si>
    <t>Radziej</t>
  </si>
  <si>
    <t>Magdalena</t>
  </si>
  <si>
    <t>Rudzik Magdalena</t>
  </si>
  <si>
    <t>206.</t>
  </si>
  <si>
    <t>Rudzik</t>
  </si>
  <si>
    <t>207.</t>
  </si>
  <si>
    <t>Saternus</t>
  </si>
  <si>
    <t>Alina</t>
  </si>
  <si>
    <t>Spałek Olivier</t>
  </si>
  <si>
    <t>208.</t>
  </si>
  <si>
    <t>Spałek</t>
  </si>
  <si>
    <t>Olivier</t>
  </si>
  <si>
    <t>Szatny Marta</t>
  </si>
  <si>
    <t>209.</t>
  </si>
  <si>
    <t>Szatny</t>
  </si>
  <si>
    <t>Marta</t>
  </si>
  <si>
    <t>210.</t>
  </si>
  <si>
    <t>Taibert</t>
  </si>
  <si>
    <t>Paulina</t>
  </si>
  <si>
    <t>2018-08-31</t>
  </si>
  <si>
    <t>211.</t>
  </si>
  <si>
    <t>Cytacki</t>
  </si>
  <si>
    <t>Megan</t>
  </si>
  <si>
    <t>Kuliczkowski Piotr</t>
  </si>
  <si>
    <t>212.</t>
  </si>
  <si>
    <t>Kuliczkowski</t>
  </si>
  <si>
    <t>Kałwak Sławomir</t>
  </si>
  <si>
    <t>213.</t>
  </si>
  <si>
    <t>Kałwak</t>
  </si>
  <si>
    <t>214.</t>
  </si>
  <si>
    <t>Wiśniewski</t>
  </si>
  <si>
    <t>Zimnowoda Robert</t>
  </si>
  <si>
    <t>215.</t>
  </si>
  <si>
    <t>Zimnowoda</t>
  </si>
  <si>
    <t>Anczyk Mateusz</t>
  </si>
  <si>
    <t>216.</t>
  </si>
  <si>
    <t>Anczyk</t>
  </si>
  <si>
    <t>Hanas Andrzej</t>
  </si>
  <si>
    <t>217.</t>
  </si>
  <si>
    <t>Hanas</t>
  </si>
  <si>
    <t>Milde Adam</t>
  </si>
  <si>
    <t>218.</t>
  </si>
  <si>
    <t>Milde</t>
  </si>
  <si>
    <t>Młynarczyk Arkadiusz</t>
  </si>
  <si>
    <t>219.</t>
  </si>
  <si>
    <t>Młynarczyk</t>
  </si>
  <si>
    <t>Arkadiusz</t>
  </si>
  <si>
    <t>Olszowy Edmund</t>
  </si>
  <si>
    <t>220.</t>
  </si>
  <si>
    <t>Olszowy</t>
  </si>
  <si>
    <t>Edmund</t>
  </si>
  <si>
    <t>Stańczyk Jacek</t>
  </si>
  <si>
    <t>221.</t>
  </si>
  <si>
    <t>Stańczyk</t>
  </si>
  <si>
    <t>Wilk Marek</t>
  </si>
  <si>
    <t>222.</t>
  </si>
  <si>
    <t>Włoch Karol</t>
  </si>
  <si>
    <t>223.</t>
  </si>
  <si>
    <t>Włoch</t>
  </si>
  <si>
    <t>Żydziak Mateusz</t>
  </si>
  <si>
    <t>224.</t>
  </si>
  <si>
    <t>Żydziak</t>
  </si>
  <si>
    <t>225.</t>
  </si>
  <si>
    <t>Jennifer</t>
  </si>
  <si>
    <t>226.</t>
  </si>
  <si>
    <t>Paprotny</t>
  </si>
  <si>
    <t>227.</t>
  </si>
  <si>
    <t>Baziak</t>
  </si>
  <si>
    <t>Hubert</t>
  </si>
  <si>
    <t>228.</t>
  </si>
  <si>
    <t>Ciastoń</t>
  </si>
  <si>
    <t>Cichoński Kamil</t>
  </si>
  <si>
    <t>229.</t>
  </si>
  <si>
    <t>Cichoński</t>
  </si>
  <si>
    <t>Gargol Amelia</t>
  </si>
  <si>
    <t>230.</t>
  </si>
  <si>
    <t>Gargol</t>
  </si>
  <si>
    <t>Amelia</t>
  </si>
  <si>
    <t>Gargol Wiktoria</t>
  </si>
  <si>
    <t>231.</t>
  </si>
  <si>
    <t>Wiktoria</t>
  </si>
  <si>
    <t>232.</t>
  </si>
  <si>
    <t>Kurowski</t>
  </si>
  <si>
    <t>233.</t>
  </si>
  <si>
    <t>Rogoziński</t>
  </si>
  <si>
    <t>Szandarowski Michał</t>
  </si>
  <si>
    <t>234.</t>
  </si>
  <si>
    <t>Szandarowski</t>
  </si>
  <si>
    <t>235.</t>
  </si>
  <si>
    <t>Gajda</t>
  </si>
  <si>
    <t>Kabza Daniel</t>
  </si>
  <si>
    <t>236.</t>
  </si>
  <si>
    <t>Kabza</t>
  </si>
  <si>
    <t>237.</t>
  </si>
  <si>
    <t>Jerzy</t>
  </si>
  <si>
    <t>Kołodziej Mariusz</t>
  </si>
  <si>
    <t>238.</t>
  </si>
  <si>
    <t>Mariusz</t>
  </si>
  <si>
    <t>Siwek Adam</t>
  </si>
  <si>
    <t>239.</t>
  </si>
  <si>
    <t>240.</t>
  </si>
  <si>
    <t>Skiba</t>
  </si>
  <si>
    <t>Szlempo Zbigniew</t>
  </si>
  <si>
    <t>241.</t>
  </si>
  <si>
    <t>Szlempo</t>
  </si>
  <si>
    <t>Poloczek Wiktoria</t>
  </si>
  <si>
    <t>2018-09-03</t>
  </si>
  <si>
    <t>242.</t>
  </si>
  <si>
    <t>Poloczek</t>
  </si>
  <si>
    <t>Poloczek Mateusz</t>
  </si>
  <si>
    <t>243.</t>
  </si>
  <si>
    <t>244.</t>
  </si>
  <si>
    <t>Pielot</t>
  </si>
  <si>
    <t>Mencel Tomasz</t>
  </si>
  <si>
    <t>245.</t>
  </si>
  <si>
    <t>Mencel</t>
  </si>
  <si>
    <t>Romanowska Aleksandra</t>
  </si>
  <si>
    <t>246.</t>
  </si>
  <si>
    <t>Romanowska</t>
  </si>
  <si>
    <t>Adaszyński Mateusz</t>
  </si>
  <si>
    <t>247.</t>
  </si>
  <si>
    <t>Adaszyński</t>
  </si>
  <si>
    <t>248.</t>
  </si>
  <si>
    <t>Basowska</t>
  </si>
  <si>
    <t>Hanna</t>
  </si>
  <si>
    <t>249.</t>
  </si>
  <si>
    <t>Biernacka</t>
  </si>
  <si>
    <t>250.</t>
  </si>
  <si>
    <t>Cichosz</t>
  </si>
  <si>
    <t>Klaudia</t>
  </si>
  <si>
    <t>251.</t>
  </si>
  <si>
    <t>Kliś</t>
  </si>
  <si>
    <t>252.</t>
  </si>
  <si>
    <t>Knosala</t>
  </si>
  <si>
    <t>253.</t>
  </si>
  <si>
    <t>Kołtun Szymon</t>
  </si>
  <si>
    <t>254.</t>
  </si>
  <si>
    <t>Kołtun</t>
  </si>
  <si>
    <t>255.</t>
  </si>
  <si>
    <t>Mleczek</t>
  </si>
  <si>
    <t>256.</t>
  </si>
  <si>
    <t>257.</t>
  </si>
  <si>
    <t>Paluszkiewicz</t>
  </si>
  <si>
    <t>258.</t>
  </si>
  <si>
    <t>Joanna</t>
  </si>
  <si>
    <t>Perzyna Amelia</t>
  </si>
  <si>
    <t>259.</t>
  </si>
  <si>
    <t>Perzyna</t>
  </si>
  <si>
    <t>260.</t>
  </si>
  <si>
    <t>Romanowski Paweł</t>
  </si>
  <si>
    <t>261.</t>
  </si>
  <si>
    <t>Romanowski</t>
  </si>
  <si>
    <t>262.</t>
  </si>
  <si>
    <t>Śliwka</t>
  </si>
  <si>
    <t>263.</t>
  </si>
  <si>
    <t>264.</t>
  </si>
  <si>
    <t>Gałka</t>
  </si>
  <si>
    <t>Kolman Marcin</t>
  </si>
  <si>
    <t>265.</t>
  </si>
  <si>
    <t>Kolman</t>
  </si>
  <si>
    <t>Micuń Edward</t>
  </si>
  <si>
    <t>266.</t>
  </si>
  <si>
    <t>Micuń</t>
  </si>
  <si>
    <t>Patrys Jan</t>
  </si>
  <si>
    <t>267.</t>
  </si>
  <si>
    <t>Patrys</t>
  </si>
  <si>
    <t>Salata Jacek</t>
  </si>
  <si>
    <t>268.</t>
  </si>
  <si>
    <t>Salata</t>
  </si>
  <si>
    <t>Kwaśnicki Wojciech</t>
  </si>
  <si>
    <t>2018-09-04</t>
  </si>
  <si>
    <t>269.</t>
  </si>
  <si>
    <t>Kwaśnicki</t>
  </si>
  <si>
    <t>Kwaśnicki Tomasz</t>
  </si>
  <si>
    <t>270.</t>
  </si>
  <si>
    <t>Bulak Kazimierz</t>
  </si>
  <si>
    <t>271.</t>
  </si>
  <si>
    <t>Bulak</t>
  </si>
  <si>
    <t>Kazimierz</t>
  </si>
  <si>
    <t>Mały Szczepan</t>
  </si>
  <si>
    <t>272.</t>
  </si>
  <si>
    <t>Mały</t>
  </si>
  <si>
    <t>Szczepan</t>
  </si>
  <si>
    <t>Mędrecki Rafał</t>
  </si>
  <si>
    <t>273.</t>
  </si>
  <si>
    <t>Mędrecki</t>
  </si>
  <si>
    <t>Oberamajer Cezary</t>
  </si>
  <si>
    <t>274.</t>
  </si>
  <si>
    <t>Oberamajer</t>
  </si>
  <si>
    <t>Cezary</t>
  </si>
  <si>
    <t>Oberamajer Bartosz</t>
  </si>
  <si>
    <t>275.</t>
  </si>
  <si>
    <t>276.</t>
  </si>
  <si>
    <t>277.</t>
  </si>
  <si>
    <t>Ciągiel</t>
  </si>
  <si>
    <t>Mały Anna</t>
  </si>
  <si>
    <t>278.</t>
  </si>
  <si>
    <t>Kwaśnicki Łukasz</t>
  </si>
  <si>
    <t>279.</t>
  </si>
  <si>
    <t>Kowalski Tymoteusz</t>
  </si>
  <si>
    <t>280.</t>
  </si>
  <si>
    <t>Kowalski</t>
  </si>
  <si>
    <t>Tymoteusz</t>
  </si>
  <si>
    <t>Krzyżanek Michał</t>
  </si>
  <si>
    <t>281.</t>
  </si>
  <si>
    <t>Krzyżanek</t>
  </si>
  <si>
    <t>Budkiewicz Szymon</t>
  </si>
  <si>
    <t>282.</t>
  </si>
  <si>
    <t>Budkiewicz</t>
  </si>
  <si>
    <t>Cież Michał</t>
  </si>
  <si>
    <t>283.</t>
  </si>
  <si>
    <t>Cież</t>
  </si>
  <si>
    <t>Czuż Grzegorz</t>
  </si>
  <si>
    <t>284.</t>
  </si>
  <si>
    <t>Czuż</t>
  </si>
  <si>
    <t>Szarf Radosław</t>
  </si>
  <si>
    <t>285.</t>
  </si>
  <si>
    <t>Szarf</t>
  </si>
  <si>
    <t>Taraszkiewicz Jarosław</t>
  </si>
  <si>
    <t>286.</t>
  </si>
  <si>
    <t>Taraszkiewicz</t>
  </si>
  <si>
    <t>Wilk Piotr</t>
  </si>
  <si>
    <t>287.</t>
  </si>
  <si>
    <t>Deneka Jan</t>
  </si>
  <si>
    <t>288.</t>
  </si>
  <si>
    <t>Deneka</t>
  </si>
  <si>
    <t>Kotowicz Bartosz</t>
  </si>
  <si>
    <t>289.</t>
  </si>
  <si>
    <t>Kotowicz</t>
  </si>
  <si>
    <t>Lang Dominik</t>
  </si>
  <si>
    <t>290.</t>
  </si>
  <si>
    <t>Lang</t>
  </si>
  <si>
    <t>Marek Magdalena</t>
  </si>
  <si>
    <t>291.</t>
  </si>
  <si>
    <t>Mojzyk Maciej</t>
  </si>
  <si>
    <t>292.</t>
  </si>
  <si>
    <t>Mojzyk</t>
  </si>
  <si>
    <t>Sikora Szymon</t>
  </si>
  <si>
    <t>293.</t>
  </si>
  <si>
    <t>Sikora</t>
  </si>
  <si>
    <t>Taraszkiewicz Alicja</t>
  </si>
  <si>
    <t>294.</t>
  </si>
  <si>
    <t>Alicja</t>
  </si>
  <si>
    <t>Augustynowicz Czesław</t>
  </si>
  <si>
    <t>2018-09-05</t>
  </si>
  <si>
    <t>295.</t>
  </si>
  <si>
    <t>Augustynowicz</t>
  </si>
  <si>
    <t>Czesław</t>
  </si>
  <si>
    <t>Gargol Tomasz</t>
  </si>
  <si>
    <t>296.</t>
  </si>
  <si>
    <t>Kanarski Kamil</t>
  </si>
  <si>
    <t>297.</t>
  </si>
  <si>
    <t>Kanarski</t>
  </si>
  <si>
    <t>Kula Konrad</t>
  </si>
  <si>
    <t>298.</t>
  </si>
  <si>
    <t>Kula</t>
  </si>
  <si>
    <t>299.</t>
  </si>
  <si>
    <t>Kurczak</t>
  </si>
  <si>
    <t>Kurowski Mariusz</t>
  </si>
  <si>
    <t>300.</t>
  </si>
  <si>
    <t>Nalepa Dariusz</t>
  </si>
  <si>
    <t>301.</t>
  </si>
  <si>
    <t>Nalepa</t>
  </si>
  <si>
    <t>Pasoń Przemysław</t>
  </si>
  <si>
    <t>302.</t>
  </si>
  <si>
    <t>Pasoń</t>
  </si>
  <si>
    <t>Semkowicz Marcin</t>
  </si>
  <si>
    <t>303.</t>
  </si>
  <si>
    <t>Semkowicz</t>
  </si>
  <si>
    <t>Skorodzień Tadeusz</t>
  </si>
  <si>
    <t>304.</t>
  </si>
  <si>
    <t>Skorodzień</t>
  </si>
  <si>
    <t>Tadeusz</t>
  </si>
  <si>
    <t>Szewczyk Tomasz</t>
  </si>
  <si>
    <t>305.</t>
  </si>
  <si>
    <t>Szewczyk</t>
  </si>
  <si>
    <t>Wala Krzysztof</t>
  </si>
  <si>
    <t>306.</t>
  </si>
  <si>
    <t>Wala</t>
  </si>
  <si>
    <t>Zięba Rafał</t>
  </si>
  <si>
    <t>307.</t>
  </si>
  <si>
    <t>Zięba</t>
  </si>
  <si>
    <t>Olczyk Michał</t>
  </si>
  <si>
    <t>308.</t>
  </si>
  <si>
    <t>Połoszczański Dawid</t>
  </si>
  <si>
    <t>2018-08-24</t>
  </si>
  <si>
    <t>N</t>
  </si>
  <si>
    <t>niestowarzyszony - woj. opolskie</t>
  </si>
  <si>
    <t>309.</t>
  </si>
  <si>
    <t>Połoszczański</t>
  </si>
  <si>
    <t>Gamrot Patryk</t>
  </si>
  <si>
    <t>310.</t>
  </si>
  <si>
    <t>Gamrot</t>
  </si>
  <si>
    <t>Zenowicz Piotr</t>
  </si>
  <si>
    <t>2018-09-07</t>
  </si>
  <si>
    <t>311.</t>
  </si>
  <si>
    <t>Zenowicz</t>
  </si>
  <si>
    <t>Paliwoda Andrzej</t>
  </si>
  <si>
    <t>312.</t>
  </si>
  <si>
    <t>Paliwoda</t>
  </si>
  <si>
    <t>Sztaba Tadeusz</t>
  </si>
  <si>
    <t>313.</t>
  </si>
  <si>
    <t>Sztaba</t>
  </si>
  <si>
    <t>Ikoniak Artur</t>
  </si>
  <si>
    <t>314.</t>
  </si>
  <si>
    <t>Ikoniak</t>
  </si>
  <si>
    <t>Kotylak Paweł</t>
  </si>
  <si>
    <t>315.</t>
  </si>
  <si>
    <t>Kotylak</t>
  </si>
  <si>
    <t>316.</t>
  </si>
  <si>
    <t>Pietrzyk</t>
  </si>
  <si>
    <t>317.</t>
  </si>
  <si>
    <t>Girulski</t>
  </si>
  <si>
    <t>318.</t>
  </si>
  <si>
    <t>Basak</t>
  </si>
  <si>
    <t>319.</t>
  </si>
  <si>
    <t>Kowol</t>
  </si>
  <si>
    <t>320.</t>
  </si>
  <si>
    <t>Pohl</t>
  </si>
  <si>
    <t>321.</t>
  </si>
  <si>
    <t>Mikosz</t>
  </si>
  <si>
    <t>Czernous Janusz</t>
  </si>
  <si>
    <t>322.</t>
  </si>
  <si>
    <t>Czernous</t>
  </si>
  <si>
    <t>Biniek Alicja</t>
  </si>
  <si>
    <t>323.</t>
  </si>
  <si>
    <t>Biniek</t>
  </si>
  <si>
    <t>Maraszkiewicz Martyna</t>
  </si>
  <si>
    <t>324.</t>
  </si>
  <si>
    <t>Maraszkiewicz</t>
  </si>
  <si>
    <t>Gabor Wojciech</t>
  </si>
  <si>
    <t>325.</t>
  </si>
  <si>
    <t>Gabor</t>
  </si>
  <si>
    <t>Kała Małgorzata</t>
  </si>
  <si>
    <t>326.</t>
  </si>
  <si>
    <t>Kała</t>
  </si>
  <si>
    <t>Małgorzata</t>
  </si>
  <si>
    <t>Kutek Józef</t>
  </si>
  <si>
    <t>327.</t>
  </si>
  <si>
    <t>Kutek</t>
  </si>
  <si>
    <t>Lechowicz Józef</t>
  </si>
  <si>
    <t>328.</t>
  </si>
  <si>
    <t>Lechowicz</t>
  </si>
  <si>
    <t>Omielańczuk Ryszard</t>
  </si>
  <si>
    <t>329.</t>
  </si>
  <si>
    <t>Omielańczuk</t>
  </si>
  <si>
    <t>330.</t>
  </si>
  <si>
    <t>Strzeja Dariusz</t>
  </si>
  <si>
    <t>331.</t>
  </si>
  <si>
    <t>Strzeja</t>
  </si>
  <si>
    <t>Strzeja Andrzej</t>
  </si>
  <si>
    <t>332.</t>
  </si>
  <si>
    <t>Szproch Marek</t>
  </si>
  <si>
    <t>333.</t>
  </si>
  <si>
    <t>Szproch</t>
  </si>
  <si>
    <t>Lamik Dawid</t>
  </si>
  <si>
    <t>334.</t>
  </si>
  <si>
    <t>Lamik</t>
  </si>
  <si>
    <t>Niedźwiecka Dominika</t>
  </si>
  <si>
    <t>335.</t>
  </si>
  <si>
    <t>Niedźwiecka</t>
  </si>
  <si>
    <t>Stobierski Filip</t>
  </si>
  <si>
    <t>336.</t>
  </si>
  <si>
    <t>Stobierski</t>
  </si>
  <si>
    <t>Szproch Wojciech</t>
  </si>
  <si>
    <t>337.</t>
  </si>
  <si>
    <t>Złotkowski Tomasz</t>
  </si>
  <si>
    <t>338.</t>
  </si>
  <si>
    <t>Złotkowski</t>
  </si>
  <si>
    <t>Zwior Kamila</t>
  </si>
  <si>
    <t>339.</t>
  </si>
  <si>
    <t>Zwior</t>
  </si>
  <si>
    <t>Kamila</t>
  </si>
  <si>
    <t>Synowiec Andrzej</t>
  </si>
  <si>
    <t>340.</t>
  </si>
  <si>
    <t>Synowiec</t>
  </si>
  <si>
    <t>Wicher Patryk</t>
  </si>
  <si>
    <t>341.</t>
  </si>
  <si>
    <t>Jendrysik Daniel</t>
  </si>
  <si>
    <t>2018-09-09</t>
  </si>
  <si>
    <t>342.</t>
  </si>
  <si>
    <t>Jendrysik</t>
  </si>
  <si>
    <t>Albrycht Krzysztof</t>
  </si>
  <si>
    <t>343.</t>
  </si>
  <si>
    <t>Albrycht</t>
  </si>
  <si>
    <t>Klecza Mieczysław</t>
  </si>
  <si>
    <t>344.</t>
  </si>
  <si>
    <t>Klecza</t>
  </si>
  <si>
    <t>Mieczysław</t>
  </si>
  <si>
    <t>Gawlik Jarosław</t>
  </si>
  <si>
    <t>345.</t>
  </si>
  <si>
    <t>Gawlik</t>
  </si>
  <si>
    <t>Pętal Robert</t>
  </si>
  <si>
    <t>346.</t>
  </si>
  <si>
    <t>Pętal</t>
  </si>
  <si>
    <t>Gawlik Grzegorz</t>
  </si>
  <si>
    <t>347.</t>
  </si>
  <si>
    <t>Przeździecki Paweł</t>
  </si>
  <si>
    <t>348.</t>
  </si>
  <si>
    <t>Przeździecki</t>
  </si>
  <si>
    <t>Wierzbanowski Łukasz</t>
  </si>
  <si>
    <t>349.</t>
  </si>
  <si>
    <t>Wierzbanowski</t>
  </si>
  <si>
    <t>350.</t>
  </si>
  <si>
    <t>Karpiak</t>
  </si>
  <si>
    <t>Sulikowski Bartosz</t>
  </si>
  <si>
    <t>351.</t>
  </si>
  <si>
    <t>Sulikowski</t>
  </si>
  <si>
    <t>Bielecki Konrad</t>
  </si>
  <si>
    <t>352.</t>
  </si>
  <si>
    <t>Dołęgowski Bartłomiej</t>
  </si>
  <si>
    <t>353.</t>
  </si>
  <si>
    <t>Dołęgowski</t>
  </si>
  <si>
    <t>Bartłomiej</t>
  </si>
  <si>
    <t>Dołęgowski Wojciech</t>
  </si>
  <si>
    <t>354.</t>
  </si>
  <si>
    <t>Sewielski Kacper</t>
  </si>
  <si>
    <t>355.</t>
  </si>
  <si>
    <t>Sewielski</t>
  </si>
  <si>
    <t>Pacan Małgorzata</t>
  </si>
  <si>
    <t>356.</t>
  </si>
  <si>
    <t>Pacan</t>
  </si>
  <si>
    <t>357.</t>
  </si>
  <si>
    <t>Malec</t>
  </si>
  <si>
    <t>Zatylny Mariusz</t>
  </si>
  <si>
    <t>358.</t>
  </si>
  <si>
    <t>Zatylny</t>
  </si>
  <si>
    <t>Gorejowski Mariusz</t>
  </si>
  <si>
    <t>359.</t>
  </si>
  <si>
    <t>Gorejowski</t>
  </si>
  <si>
    <t>Kopaniszen Daniel</t>
  </si>
  <si>
    <t>360.</t>
  </si>
  <si>
    <t>Kopaniszen</t>
  </si>
  <si>
    <t>Matys Adam</t>
  </si>
  <si>
    <t>361.</t>
  </si>
  <si>
    <t>Matys</t>
  </si>
  <si>
    <t>Nazarkiewicz Alojzy</t>
  </si>
  <si>
    <t>362.</t>
  </si>
  <si>
    <t>Nazarkiewicz</t>
  </si>
  <si>
    <t>Alojzy</t>
  </si>
  <si>
    <t>Sarnicki Jacek</t>
  </si>
  <si>
    <t>363.</t>
  </si>
  <si>
    <t>Sarnicki</t>
  </si>
  <si>
    <t>Mandok Marcel</t>
  </si>
  <si>
    <t>2018-09-10</t>
  </si>
  <si>
    <t>364.</t>
  </si>
  <si>
    <t>Mandok</t>
  </si>
  <si>
    <t>Słaboń Szymon</t>
  </si>
  <si>
    <t>365.</t>
  </si>
  <si>
    <t>Słaboń</t>
  </si>
  <si>
    <t>Piontek Aleksander</t>
  </si>
  <si>
    <t>366.</t>
  </si>
  <si>
    <t>Piontek</t>
  </si>
  <si>
    <t>Piontek Julia</t>
  </si>
  <si>
    <t>367.</t>
  </si>
  <si>
    <t>Jęcek Dawid</t>
  </si>
  <si>
    <t>368.</t>
  </si>
  <si>
    <t>Jęcek</t>
  </si>
  <si>
    <t>Jachymczyk Julia</t>
  </si>
  <si>
    <t>369.</t>
  </si>
  <si>
    <t>Jachymczyk</t>
  </si>
  <si>
    <t>Jurczyk Julia</t>
  </si>
  <si>
    <t>370.</t>
  </si>
  <si>
    <t>Jurczyk</t>
  </si>
  <si>
    <t>Jurczyk Kacper</t>
  </si>
  <si>
    <t>371.</t>
  </si>
  <si>
    <t>372.</t>
  </si>
  <si>
    <t>Morawiak</t>
  </si>
  <si>
    <t>Cyprian</t>
  </si>
  <si>
    <t>Olszowa Dominika</t>
  </si>
  <si>
    <t>373.</t>
  </si>
  <si>
    <t>Olszowa</t>
  </si>
  <si>
    <t>374.</t>
  </si>
  <si>
    <t>Plewa</t>
  </si>
  <si>
    <t>Sobera Julia</t>
  </si>
  <si>
    <t>375.</t>
  </si>
  <si>
    <t>Sobera</t>
  </si>
  <si>
    <t>376.</t>
  </si>
  <si>
    <t>Szlas</t>
  </si>
  <si>
    <t>Zając Katarzyna</t>
  </si>
  <si>
    <t>377.</t>
  </si>
  <si>
    <t>378.</t>
  </si>
  <si>
    <t>Pawlaczyk Katarzyna</t>
  </si>
  <si>
    <t>379.</t>
  </si>
  <si>
    <t>Pawlaczyk</t>
  </si>
  <si>
    <t>380.</t>
  </si>
  <si>
    <t>Pinkosz</t>
  </si>
  <si>
    <t>Sinicki Maciej</t>
  </si>
  <si>
    <t>381.</t>
  </si>
  <si>
    <t>Sinicki</t>
  </si>
  <si>
    <t>2018-09-11</t>
  </si>
  <si>
    <t>382.</t>
  </si>
  <si>
    <t>Kalicińska</t>
  </si>
  <si>
    <t>Lasman Karolina</t>
  </si>
  <si>
    <t>383.</t>
  </si>
  <si>
    <t>Lasman</t>
  </si>
  <si>
    <t>2018-09-13</t>
  </si>
  <si>
    <t>384.</t>
  </si>
  <si>
    <t>Kulig</t>
  </si>
  <si>
    <t>Adamus Kacper</t>
  </si>
  <si>
    <t>385.</t>
  </si>
  <si>
    <t>Adamus</t>
  </si>
  <si>
    <t>2018-09-22</t>
  </si>
  <si>
    <t>386.</t>
  </si>
  <si>
    <t>Łuczko</t>
  </si>
  <si>
    <t>Polaczek Przemysław</t>
  </si>
  <si>
    <t>387.</t>
  </si>
  <si>
    <t>Polaczek</t>
  </si>
  <si>
    <t>Gruszka Zbigniew</t>
  </si>
  <si>
    <t>388.</t>
  </si>
  <si>
    <t>Gruszka</t>
  </si>
  <si>
    <t>Kapela Marek</t>
  </si>
  <si>
    <t>389.</t>
  </si>
  <si>
    <t>Kapela</t>
  </si>
  <si>
    <t>Oliwa Tomasz</t>
  </si>
  <si>
    <t>390.</t>
  </si>
  <si>
    <t>Oliwa</t>
  </si>
  <si>
    <t>Zyga Krzysztof</t>
  </si>
  <si>
    <t>391.</t>
  </si>
  <si>
    <t>Zyga</t>
  </si>
  <si>
    <t>392.</t>
  </si>
  <si>
    <t>Ķamiński</t>
  </si>
  <si>
    <t>2018-10-09</t>
  </si>
  <si>
    <t>KTS MOKSIR Zawadzkie</t>
  </si>
  <si>
    <t>393.</t>
  </si>
  <si>
    <t>Sander</t>
  </si>
  <si>
    <t>UKS ISKRA Kowale</t>
  </si>
  <si>
    <t>394.</t>
  </si>
  <si>
    <t>Hawryluk</t>
  </si>
  <si>
    <t>Kinga</t>
  </si>
  <si>
    <t>395.</t>
  </si>
  <si>
    <t>Trawińska</t>
  </si>
  <si>
    <t>Dropała Michał</t>
  </si>
  <si>
    <t>2018-10-21</t>
  </si>
  <si>
    <t>396.</t>
  </si>
  <si>
    <t>Dropała</t>
  </si>
  <si>
    <t>Kumala Dariusz</t>
  </si>
  <si>
    <t>2018-11-08</t>
  </si>
  <si>
    <t>397.</t>
  </si>
  <si>
    <t>Kumala</t>
  </si>
  <si>
    <t>Misz Mateusz</t>
  </si>
  <si>
    <t>398.</t>
  </si>
  <si>
    <t>Misz</t>
  </si>
  <si>
    <t>2018-11-17</t>
  </si>
  <si>
    <t>399.</t>
  </si>
  <si>
    <t>Malarz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</si>
  <si>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</si>
  <si>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</si>
  <si>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</si>
  <si>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</si>
  <si>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</si>
  <si>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</si>
  <si>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</si>
  <si>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</si>
  <si>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</si>
  <si>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</si>
  <si>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</si>
  <si>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</si>
  <si>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</si>
  <si>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</si>
  <si>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</si>
  <si>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</si>
  <si>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</si>
  <si>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</si>
  <si>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</si>
  <si>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</si>
  <si>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</si>
  <si>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Kolejka</t>
  </si>
  <si>
    <t>:</t>
  </si>
  <si>
    <t>wynik meczu</t>
  </si>
  <si>
    <t>liga.ozts@gmail.com</t>
  </si>
  <si>
    <t>O</t>
  </si>
  <si>
    <t>P</t>
  </si>
  <si>
    <t>R</t>
  </si>
  <si>
    <t>T</t>
  </si>
  <si>
    <t>U</t>
  </si>
  <si>
    <t>NZ</t>
  </si>
  <si>
    <t>Nowy zawodnik - pola do wpisu</t>
  </si>
  <si>
    <t>kolejka</t>
  </si>
  <si>
    <t>mecz</t>
  </si>
  <si>
    <t>Dzień</t>
  </si>
  <si>
    <t>Adres</t>
  </si>
  <si>
    <t xml:space="preserve">Gospodarze </t>
  </si>
  <si>
    <t>Goście</t>
  </si>
  <si>
    <t>KTS Lew Głubczyce</t>
  </si>
  <si>
    <t xml:space="preserve">LUKS MGOKSIR Korfantów </t>
  </si>
  <si>
    <t>Wynik meczu</t>
  </si>
  <si>
    <t>Opolski Związek Tenisa Stołowego</t>
  </si>
  <si>
    <t>UWAGI</t>
  </si>
  <si>
    <t xml:space="preserve">Sędzia </t>
  </si>
  <si>
    <t>-</t>
  </si>
  <si>
    <t>Kała Maria</t>
  </si>
  <si>
    <t>Grela Paweł</t>
  </si>
  <si>
    <t>Artur Bartyzel</t>
  </si>
  <si>
    <t>Marcin Bohatczuk</t>
  </si>
  <si>
    <t>Janusz Piaskowski</t>
  </si>
  <si>
    <t>Michał Bagiński</t>
  </si>
  <si>
    <t>Mirosław Lewczuk</t>
  </si>
  <si>
    <t>Leon Ciesielski</t>
  </si>
  <si>
    <t>Frederic Coppin</t>
  </si>
  <si>
    <t>Cierpiał Piotr</t>
  </si>
  <si>
    <t>Uhryn Tomasz</t>
  </si>
  <si>
    <t>Ciemny Dominik</t>
  </si>
  <si>
    <t>Kardyś Adam</t>
  </si>
  <si>
    <t xml:space="preserve">Nysa Głuchołaska 12 </t>
  </si>
  <si>
    <t>Strzelce Opolskie, Pl.Żeromskiego 5A</t>
  </si>
  <si>
    <t xml:space="preserve">Żywocice Średnia 48 </t>
  </si>
  <si>
    <t>Szkoła Padstawowa, Bodzanów 83</t>
  </si>
  <si>
    <t>Tarnów Opolski  ul Kopernika  10</t>
  </si>
  <si>
    <t>Lista sędziów- licencja sędziowska sezonie 2019/2020</t>
  </si>
  <si>
    <t>Sędezia Okręgowy</t>
  </si>
  <si>
    <t>Sędzia Kandydat</t>
  </si>
  <si>
    <t>Augustynowicz Czesław B/sz</t>
  </si>
  <si>
    <t>Bagiński Andrzej</t>
  </si>
  <si>
    <t>BARAŃSKI JACEK B/sz</t>
  </si>
  <si>
    <t>Sędzia Związkowy</t>
  </si>
  <si>
    <t xml:space="preserve">Bernacki Łukasz </t>
  </si>
  <si>
    <t>BULA MARCIN B/sz</t>
  </si>
  <si>
    <t xml:space="preserve">Cieślak Jan </t>
  </si>
  <si>
    <t xml:space="preserve">Frank  Roman </t>
  </si>
  <si>
    <t>Gajewski Andrzej B/sz</t>
  </si>
  <si>
    <t>Hamela Roman</t>
  </si>
  <si>
    <t>Jan Cieślak</t>
  </si>
  <si>
    <t>Kałwak Sławomir B/sz</t>
  </si>
  <si>
    <t>Kanarski Kamil B/sz</t>
  </si>
  <si>
    <t xml:space="preserve">Kleszcz Krzesimir </t>
  </si>
  <si>
    <t>Kobienia Alfred B/sz</t>
  </si>
  <si>
    <t>Kondziela Marcin B/L</t>
  </si>
  <si>
    <t>KRZYŻANOWSKI W B/sz</t>
  </si>
  <si>
    <t>Kurowski Piotr/BU</t>
  </si>
  <si>
    <t>Lechowicz Andrzej</t>
  </si>
  <si>
    <t xml:space="preserve">Linek Andrzej </t>
  </si>
  <si>
    <t>LITYŃSKA MARTA B/sz</t>
  </si>
  <si>
    <t>Machoń Radosław B/sz</t>
  </si>
  <si>
    <t>Malik Jan</t>
  </si>
  <si>
    <t>Matys Adam B/L</t>
  </si>
  <si>
    <t>Młynarczyk Arkadiusz B/sz</t>
  </si>
  <si>
    <t>Nalepa Dariusz B/sz</t>
  </si>
  <si>
    <t>Nazarkiewicz Alojzy B/L</t>
  </si>
  <si>
    <t>Nowakowski Grzegorz B/U</t>
  </si>
  <si>
    <t>Orzeszyna Zbigniew B/L</t>
  </si>
  <si>
    <t>Robert Kochan B/sz</t>
  </si>
  <si>
    <t>Roman Frank</t>
  </si>
  <si>
    <t>Ryborz Anna</t>
  </si>
  <si>
    <t>Sarnicka Jacek B/L</t>
  </si>
  <si>
    <t>Skiba Marek/BU</t>
  </si>
  <si>
    <t>Wilk Piotr B/sz</t>
  </si>
  <si>
    <t xml:space="preserve">Zelenay-Fuchs Agnieszka </t>
  </si>
  <si>
    <t>Lamik Dawid B/W</t>
  </si>
  <si>
    <t>Niedźwiecka Dominika B/U</t>
  </si>
  <si>
    <t>Makos Nikola</t>
  </si>
  <si>
    <t>"UKS Dalachów"</t>
  </si>
  <si>
    <t>Babik Olivier</t>
  </si>
  <si>
    <t>2018/2020</t>
  </si>
  <si>
    <t>"LZS Żywocice"</t>
  </si>
  <si>
    <t>2018/2021</t>
  </si>
  <si>
    <t>"STS GMINA Strzelce Opolskie"</t>
  </si>
  <si>
    <t>2018/2022</t>
  </si>
  <si>
    <t>"LUKS MGOKSIR Korfantów"</t>
  </si>
  <si>
    <t>2018/2023</t>
  </si>
  <si>
    <t>2018/2024</t>
  </si>
  <si>
    <t>2018/2025</t>
  </si>
  <si>
    <t>2018/2026</t>
  </si>
  <si>
    <t>2018/2027</t>
  </si>
  <si>
    <t>2018/2028</t>
  </si>
  <si>
    <t>2018/2029</t>
  </si>
  <si>
    <t>2018/2030</t>
  </si>
  <si>
    <t>2018/2031</t>
  </si>
  <si>
    <t>"UKS MOS Opole"</t>
  </si>
  <si>
    <t>Ramza Karol</t>
  </si>
  <si>
    <t>2018/2032</t>
  </si>
  <si>
    <t>"LUKS Mańkowice-Piątkowice"</t>
  </si>
  <si>
    <t>2018/2033</t>
  </si>
  <si>
    <t>2018/2034</t>
  </si>
  <si>
    <t>2018/2035</t>
  </si>
  <si>
    <t>2018/2036</t>
  </si>
  <si>
    <t>2018/2037</t>
  </si>
  <si>
    <t>2018/2038</t>
  </si>
  <si>
    <t>2018/2039</t>
  </si>
  <si>
    <t>2018/2040</t>
  </si>
  <si>
    <t>2018/2041</t>
  </si>
  <si>
    <t>2018/2042</t>
  </si>
  <si>
    <t>2018/2043</t>
  </si>
  <si>
    <t>2018/2044</t>
  </si>
  <si>
    <t>2018/2045</t>
  </si>
  <si>
    <t>2018/2046</t>
  </si>
  <si>
    <t>2018/2047</t>
  </si>
  <si>
    <t>2018/2048</t>
  </si>
  <si>
    <t>2018/2049</t>
  </si>
  <si>
    <t>"KTS KŁODNICA Kędzierzyn-Koźle"</t>
  </si>
  <si>
    <t>2018/2050</t>
  </si>
  <si>
    <t>2018/2051</t>
  </si>
  <si>
    <t>2018/2052</t>
  </si>
  <si>
    <t>2018/2053</t>
  </si>
  <si>
    <t>2018/2054</t>
  </si>
  <si>
    <t>2018/2055</t>
  </si>
  <si>
    <t>2018/2056</t>
  </si>
  <si>
    <t>2018/2057</t>
  </si>
  <si>
    <t>2018/2058</t>
  </si>
  <si>
    <t>2018/2059</t>
  </si>
  <si>
    <t>2018/2060</t>
  </si>
  <si>
    <t>2018/2061</t>
  </si>
  <si>
    <t>2018/2062</t>
  </si>
  <si>
    <t>Bielański Marcin</t>
  </si>
  <si>
    <t>2018/2063</t>
  </si>
  <si>
    <t>Kryś Tomasz</t>
  </si>
  <si>
    <t>2018/2064</t>
  </si>
  <si>
    <t>Janiczuk Jakub</t>
  </si>
  <si>
    <t>2018/2065</t>
  </si>
  <si>
    <t>2018/2066</t>
  </si>
  <si>
    <t>Koston Zuzanna</t>
  </si>
  <si>
    <t>2018/2067</t>
  </si>
  <si>
    <t>Koston Julia</t>
  </si>
  <si>
    <t>2018/2068</t>
  </si>
  <si>
    <t>2018/2069</t>
  </si>
  <si>
    <t>Niesler Daniel</t>
  </si>
  <si>
    <t>2018/2070</t>
  </si>
  <si>
    <t>Jęcek Paulina</t>
  </si>
  <si>
    <t>2018/2071</t>
  </si>
  <si>
    <t>Buszman Zofia</t>
  </si>
  <si>
    <t>2018/2072</t>
  </si>
  <si>
    <t>Kołodziej Magdalena</t>
  </si>
  <si>
    <t>2018/2073</t>
  </si>
  <si>
    <t>Nocoń Magdalena</t>
  </si>
  <si>
    <t>2018/2074</t>
  </si>
  <si>
    <t>Nocoń Wiktoria</t>
  </si>
  <si>
    <t>2018/2075</t>
  </si>
  <si>
    <t>Reinert Maciej</t>
  </si>
  <si>
    <t>2018/2076</t>
  </si>
  <si>
    <t>Filipczak Iga</t>
  </si>
  <si>
    <t>2018/2077</t>
  </si>
  <si>
    <t>2018/2078</t>
  </si>
  <si>
    <t>2018/2079</t>
  </si>
  <si>
    <t>2018/2080</t>
  </si>
  <si>
    <t>2018/2081</t>
  </si>
  <si>
    <t>2018/2082</t>
  </si>
  <si>
    <t>2018/2083</t>
  </si>
  <si>
    <t>2018/2084</t>
  </si>
  <si>
    <t>2018/2085</t>
  </si>
  <si>
    <t>2018/2086</t>
  </si>
  <si>
    <t>2018/2087</t>
  </si>
  <si>
    <t>2018/2088</t>
  </si>
  <si>
    <t>2018/2089</t>
  </si>
  <si>
    <t>2018/2090</t>
  </si>
  <si>
    <t>2018/2091</t>
  </si>
  <si>
    <t>2018/2092</t>
  </si>
  <si>
    <t>2018/2093</t>
  </si>
  <si>
    <t>2018/2094</t>
  </si>
  <si>
    <t>2018/2095</t>
  </si>
  <si>
    <t>2018/2096</t>
  </si>
  <si>
    <t>2018/2097</t>
  </si>
  <si>
    <t>2018/2098</t>
  </si>
  <si>
    <t>2018/2099</t>
  </si>
  <si>
    <t>2018/2100</t>
  </si>
  <si>
    <t>2018/2101</t>
  </si>
  <si>
    <t>2018/2102</t>
  </si>
  <si>
    <t>2018/2103</t>
  </si>
  <si>
    <t>2018/2104</t>
  </si>
  <si>
    <t>2018/2105</t>
  </si>
  <si>
    <t>2018/2106</t>
  </si>
  <si>
    <t>2018/2107</t>
  </si>
  <si>
    <t>2018/2108</t>
  </si>
  <si>
    <t>"MGOK Gorzów Śląski"</t>
  </si>
  <si>
    <t>2018/2109</t>
  </si>
  <si>
    <t>2018/2110</t>
  </si>
  <si>
    <t>2018/2111</t>
  </si>
  <si>
    <t>2018/2112</t>
  </si>
  <si>
    <t>2018/2113</t>
  </si>
  <si>
    <t>2018/2114</t>
  </si>
  <si>
    <t>2018/2115</t>
  </si>
  <si>
    <t>2018/2116</t>
  </si>
  <si>
    <t>2018/2117</t>
  </si>
  <si>
    <t>2018/2118</t>
  </si>
  <si>
    <t>2018/2119</t>
  </si>
  <si>
    <t>Napieraj Piotr</t>
  </si>
  <si>
    <t>2018/2120</t>
  </si>
  <si>
    <t>Zapała Dawid</t>
  </si>
  <si>
    <t>2018/2121</t>
  </si>
  <si>
    <t>"SKS LUKS Nysa"</t>
  </si>
  <si>
    <t>Sporek Gracjan</t>
  </si>
  <si>
    <t>2018/2122</t>
  </si>
  <si>
    <t>Reh Jakub</t>
  </si>
  <si>
    <t>2018/2123</t>
  </si>
  <si>
    <t>Król Oskar</t>
  </si>
  <si>
    <t>2018/2124</t>
  </si>
  <si>
    <t>Rudy Artur</t>
  </si>
  <si>
    <t>2018/2125</t>
  </si>
  <si>
    <t>Kwiatkowski Andrzej</t>
  </si>
  <si>
    <t>2018/2126</t>
  </si>
  <si>
    <t>2018/2127</t>
  </si>
  <si>
    <t>Tomaszewski Marcin</t>
  </si>
  <si>
    <t>2018/2128</t>
  </si>
  <si>
    <t>2018/2129</t>
  </si>
  <si>
    <t>2018/2130</t>
  </si>
  <si>
    <t>2018/2131</t>
  </si>
  <si>
    <t>2018/2132</t>
  </si>
  <si>
    <t>2018/2133</t>
  </si>
  <si>
    <t>"STS Brynica ŁOK"</t>
  </si>
  <si>
    <t>2018/2134</t>
  </si>
  <si>
    <t>"MKS Wołczyn"</t>
  </si>
  <si>
    <t>2018/2135</t>
  </si>
  <si>
    <t>2018/2136</t>
  </si>
  <si>
    <t>2018/2137</t>
  </si>
  <si>
    <t>2018/2138</t>
  </si>
  <si>
    <t>2018/2139</t>
  </si>
  <si>
    <t>2018/2140</t>
  </si>
  <si>
    <t>2018/2141</t>
  </si>
  <si>
    <t>2018/2142</t>
  </si>
  <si>
    <t>2018/2143</t>
  </si>
  <si>
    <t>Cierniak Piotr</t>
  </si>
  <si>
    <t>2018/2144</t>
  </si>
  <si>
    <t>2018/2145</t>
  </si>
  <si>
    <t>2018/2146</t>
  </si>
  <si>
    <t>"OKS Olesno"</t>
  </si>
  <si>
    <t>2018/2147</t>
  </si>
  <si>
    <t>"UKS LOTNIK Olesno"</t>
  </si>
  <si>
    <t>2018/2148</t>
  </si>
  <si>
    <t>2018/2149</t>
  </si>
  <si>
    <t>2018/2150</t>
  </si>
  <si>
    <t>2018/2151</t>
  </si>
  <si>
    <t>2018/2152</t>
  </si>
  <si>
    <t>Piechota Damian</t>
  </si>
  <si>
    <t>2018/2153</t>
  </si>
  <si>
    <t>Badura Artur</t>
  </si>
  <si>
    <t>2018/2154</t>
  </si>
  <si>
    <t>Jantos Dawid</t>
  </si>
  <si>
    <t>2018/2155</t>
  </si>
  <si>
    <t>"LZS POLONIA Smardy"</t>
  </si>
  <si>
    <t>2018/2156</t>
  </si>
  <si>
    <t>2018/2157</t>
  </si>
  <si>
    <t>2018/2158</t>
  </si>
  <si>
    <t>Maćczak Maksymilian</t>
  </si>
  <si>
    <t>2018/2159</t>
  </si>
  <si>
    <t>2018/2160</t>
  </si>
  <si>
    <t>2018/2161</t>
  </si>
  <si>
    <t>2018/2162</t>
  </si>
  <si>
    <t>2018/2163</t>
  </si>
  <si>
    <t>2018/2164</t>
  </si>
  <si>
    <t>2018/2165</t>
  </si>
  <si>
    <t>2018/2166</t>
  </si>
  <si>
    <t>2018/2167</t>
  </si>
  <si>
    <t>2018/2168</t>
  </si>
  <si>
    <t>Soszyński Jakub</t>
  </si>
  <si>
    <t>2018/2169</t>
  </si>
  <si>
    <t>Gruszka Wojciech</t>
  </si>
  <si>
    <t>2018/2170</t>
  </si>
  <si>
    <t>Gruszka Tomasz</t>
  </si>
  <si>
    <t>2018/2171</t>
  </si>
  <si>
    <t>2018/2172</t>
  </si>
  <si>
    <t>"niestowarzyszony woj. opolskie"</t>
  </si>
  <si>
    <t>2018/2173</t>
  </si>
  <si>
    <t>2018/2174</t>
  </si>
  <si>
    <t>"AZS PWSZ Nysa"</t>
  </si>
  <si>
    <t>2018/2175</t>
  </si>
  <si>
    <t>2018/2176</t>
  </si>
  <si>
    <t>2018/2177</t>
  </si>
  <si>
    <t>2018/2178</t>
  </si>
  <si>
    <t>2018/2179</t>
  </si>
  <si>
    <t>2018/2180</t>
  </si>
  <si>
    <t>2018/2181</t>
  </si>
  <si>
    <t>2018/2182</t>
  </si>
  <si>
    <t>2018/2183</t>
  </si>
  <si>
    <t>2018/2184</t>
  </si>
  <si>
    <t>2018/2185</t>
  </si>
  <si>
    <t>2018/2186</t>
  </si>
  <si>
    <t>Bąk Przemysław</t>
  </si>
  <si>
    <t>2018/2187</t>
  </si>
  <si>
    <t>"LZS ODRA Kąty Opolskie"</t>
  </si>
  <si>
    <t>2018/2188</t>
  </si>
  <si>
    <t>"UKS GOSDIM Turawa"</t>
  </si>
  <si>
    <t>2018/2189</t>
  </si>
  <si>
    <t>2018/2190</t>
  </si>
  <si>
    <t>2018/2191</t>
  </si>
  <si>
    <t>2018/2192</t>
  </si>
  <si>
    <t>2018/2193</t>
  </si>
  <si>
    <t>2018/2194</t>
  </si>
  <si>
    <t>2018/2195</t>
  </si>
  <si>
    <t>2018/2196</t>
  </si>
  <si>
    <t>"LZS Kujakowice"</t>
  </si>
  <si>
    <t>2018/2197</t>
  </si>
  <si>
    <t>2018/2198</t>
  </si>
  <si>
    <t>2018/2199</t>
  </si>
  <si>
    <t>2018/2200</t>
  </si>
  <si>
    <t>2018/2201</t>
  </si>
  <si>
    <t>2018/2202</t>
  </si>
  <si>
    <t>2018/2203</t>
  </si>
  <si>
    <t>2018/2204</t>
  </si>
  <si>
    <t>Hiczkiewicz Krzysztof</t>
  </si>
  <si>
    <t>2018/2205</t>
  </si>
  <si>
    <t>Romanowska Magdalena</t>
  </si>
  <si>
    <t>2018/2206</t>
  </si>
  <si>
    <t>"UKS SOKOLIK Niemodlin"</t>
  </si>
  <si>
    <t>Krawczyk Leon</t>
  </si>
  <si>
    <t>2018/2207</t>
  </si>
  <si>
    <t>2018/2208</t>
  </si>
  <si>
    <t>2018/2209</t>
  </si>
  <si>
    <t>Goliszewski Kamil</t>
  </si>
  <si>
    <t>2018/2210</t>
  </si>
  <si>
    <t>2018/2211</t>
  </si>
  <si>
    <t>2018/2212</t>
  </si>
  <si>
    <t>2018/2213</t>
  </si>
  <si>
    <t>2018/2214</t>
  </si>
  <si>
    <t>Adaszyński Sławomir</t>
  </si>
  <si>
    <t>2018/2215</t>
  </si>
  <si>
    <t>2018/2216</t>
  </si>
  <si>
    <t>Patrys Marcin</t>
  </si>
  <si>
    <t>2018/2217</t>
  </si>
  <si>
    <t>2018/2218</t>
  </si>
  <si>
    <t>2018/2219</t>
  </si>
  <si>
    <t>Strączek Krzysztof</t>
  </si>
  <si>
    <t>2018/2220</t>
  </si>
  <si>
    <t>Ogrodnik Olivier</t>
  </si>
  <si>
    <t>2018/2221</t>
  </si>
  <si>
    <t>"LZS VICTORIA Chróścice"</t>
  </si>
  <si>
    <t>Cebula Lena</t>
  </si>
  <si>
    <t>2018/2222</t>
  </si>
  <si>
    <t>2018/2223</t>
  </si>
  <si>
    <t>2018/2224</t>
  </si>
  <si>
    <t>2018/2225</t>
  </si>
  <si>
    <t>2018/2226</t>
  </si>
  <si>
    <t>2018/2227</t>
  </si>
  <si>
    <t>2018/2228</t>
  </si>
  <si>
    <t>2018/2229</t>
  </si>
  <si>
    <t>2018/2230</t>
  </si>
  <si>
    <t>2018/2231</t>
  </si>
  <si>
    <t>Ogrodnik Nikola</t>
  </si>
  <si>
    <t>2018/2232</t>
  </si>
  <si>
    <t>2018/2233</t>
  </si>
  <si>
    <t>2018/2234</t>
  </si>
  <si>
    <t>2018/2235</t>
  </si>
  <si>
    <t>2018/2236</t>
  </si>
  <si>
    <t>2018/2237</t>
  </si>
  <si>
    <t>Bernacka Iryna</t>
  </si>
  <si>
    <t>2018/2238</t>
  </si>
  <si>
    <t>Michno Marcin</t>
  </si>
  <si>
    <t>2018/2239</t>
  </si>
  <si>
    <t>Urban Dariusz</t>
  </si>
  <si>
    <t>2018/2240</t>
  </si>
  <si>
    <t>2018/2241</t>
  </si>
  <si>
    <t>"KTS MOKSIR Zawadzkie"</t>
  </si>
  <si>
    <t>2018/2242</t>
  </si>
  <si>
    <t>2018/2243</t>
  </si>
  <si>
    <t>2018/2244</t>
  </si>
  <si>
    <t>2018/2245</t>
  </si>
  <si>
    <t>2018/2246</t>
  </si>
  <si>
    <t>2018/2247</t>
  </si>
  <si>
    <t>2018/2248</t>
  </si>
  <si>
    <t>2018/2249</t>
  </si>
  <si>
    <t>2018/2250</t>
  </si>
  <si>
    <t>Jendrzej Kamil</t>
  </si>
  <si>
    <t>2018/2251</t>
  </si>
  <si>
    <t>2018/2252</t>
  </si>
  <si>
    <t>2018/2253</t>
  </si>
  <si>
    <t>Bonk Anna</t>
  </si>
  <si>
    <t>2018/2254</t>
  </si>
  <si>
    <t>Ochwat Grzegorz</t>
  </si>
  <si>
    <t>2018/2255</t>
  </si>
  <si>
    <t>Kamiński Wojciech</t>
  </si>
  <si>
    <t>2018/2256</t>
  </si>
  <si>
    <t>Kiepura Tymoteusz</t>
  </si>
  <si>
    <t>2018/2257</t>
  </si>
  <si>
    <t>Żołnowska Lena</t>
  </si>
  <si>
    <t>2018/2258</t>
  </si>
  <si>
    <t>2018/2259</t>
  </si>
  <si>
    <t>2018/2260</t>
  </si>
  <si>
    <t>2018/2261</t>
  </si>
  <si>
    <t>2018/2262</t>
  </si>
  <si>
    <t>2018/2263</t>
  </si>
  <si>
    <t>2018/2264</t>
  </si>
  <si>
    <t>2018/2265</t>
  </si>
  <si>
    <t>2018/2266</t>
  </si>
  <si>
    <t>2018/2267</t>
  </si>
  <si>
    <t>2018/2268</t>
  </si>
  <si>
    <t>2018/2269</t>
  </si>
  <si>
    <t>2018/2270</t>
  </si>
  <si>
    <t>2018/2271</t>
  </si>
  <si>
    <t>2018/2272</t>
  </si>
  <si>
    <t>"MLUKS WAKMET Bodzanów"</t>
  </si>
  <si>
    <t>2018/2273</t>
  </si>
  <si>
    <t>2018/2274</t>
  </si>
  <si>
    <t>2018/2275</t>
  </si>
  <si>
    <t>2018/2276</t>
  </si>
  <si>
    <t>2018/2277</t>
  </si>
  <si>
    <t>2018/2278</t>
  </si>
  <si>
    <t>2018/2279</t>
  </si>
  <si>
    <t>2018/2280</t>
  </si>
  <si>
    <t>2018/2281</t>
  </si>
  <si>
    <t>2018/2282</t>
  </si>
  <si>
    <t>2018/2283</t>
  </si>
  <si>
    <t>2018/2284</t>
  </si>
  <si>
    <t>2018/2285</t>
  </si>
  <si>
    <t>2018/2286</t>
  </si>
  <si>
    <t>Król Paweł</t>
  </si>
  <si>
    <t>2018/2287</t>
  </si>
  <si>
    <t>2018/2288</t>
  </si>
  <si>
    <t>2018/2289</t>
  </si>
  <si>
    <t>2018/2290</t>
  </si>
  <si>
    <t>2018/2291</t>
  </si>
  <si>
    <t>2018/2292</t>
  </si>
  <si>
    <t>Siekiera Dawid</t>
  </si>
  <si>
    <t>2018/2293</t>
  </si>
  <si>
    <t>2018/2294</t>
  </si>
  <si>
    <t>2018/2295</t>
  </si>
  <si>
    <t>Makosz Oliwer</t>
  </si>
  <si>
    <t>2018/2296</t>
  </si>
  <si>
    <t>Duś Alex</t>
  </si>
  <si>
    <t>2018/2297</t>
  </si>
  <si>
    <t>Drost Karolina</t>
  </si>
  <si>
    <t>2018/2298</t>
  </si>
  <si>
    <t>Drost Konrad</t>
  </si>
  <si>
    <t>2018/2299</t>
  </si>
  <si>
    <t>Kocher Wiktor</t>
  </si>
  <si>
    <t>2018/2300</t>
  </si>
  <si>
    <t>Król Wiktoria</t>
  </si>
  <si>
    <t>2018/2301</t>
  </si>
  <si>
    <t>Kluge Denis</t>
  </si>
  <si>
    <t>2018/2302</t>
  </si>
  <si>
    <t>2018/2303</t>
  </si>
  <si>
    <t>2018/2304</t>
  </si>
  <si>
    <t>2018/2305</t>
  </si>
  <si>
    <t>2018/2306</t>
  </si>
  <si>
    <t>2018/2307</t>
  </si>
  <si>
    <t>2018/2308</t>
  </si>
  <si>
    <t>2018/2309</t>
  </si>
  <si>
    <t>2018/2310</t>
  </si>
  <si>
    <t>2018/2311</t>
  </si>
  <si>
    <t>2018/2312</t>
  </si>
  <si>
    <t>2018/2313</t>
  </si>
  <si>
    <t>2018/2314</t>
  </si>
  <si>
    <t>2018/2315</t>
  </si>
  <si>
    <t>2018/2316</t>
  </si>
  <si>
    <t>2018/2317</t>
  </si>
  <si>
    <t>2018/2318</t>
  </si>
  <si>
    <t>2018/2319</t>
  </si>
  <si>
    <t>Marzec Agata</t>
  </si>
  <si>
    <t>2018/2320</t>
  </si>
  <si>
    <t>"LZS Zakrzów"</t>
  </si>
  <si>
    <t>Zwadło Amelia</t>
  </si>
  <si>
    <t>2018/2321</t>
  </si>
  <si>
    <t>Ciećka Dawid</t>
  </si>
  <si>
    <t>2018/2322</t>
  </si>
  <si>
    <t>Księżyk Mateusz</t>
  </si>
  <si>
    <t>2018/2323</t>
  </si>
  <si>
    <t>Paraszczuk Bartosz</t>
  </si>
  <si>
    <t>2018/2324</t>
  </si>
  <si>
    <t>Rydzy Maria</t>
  </si>
  <si>
    <t>2018/2325</t>
  </si>
  <si>
    <t>Kubica Aleks</t>
  </si>
  <si>
    <t>2018/2326</t>
  </si>
  <si>
    <t>Kubiak Aleksander</t>
  </si>
  <si>
    <t>2018/2327</t>
  </si>
  <si>
    <t>Opała Adam</t>
  </si>
  <si>
    <t>2018/2328</t>
  </si>
  <si>
    <t>2018/2329</t>
  </si>
  <si>
    <t>2018/2330</t>
  </si>
  <si>
    <t>2018/2331</t>
  </si>
  <si>
    <t>2018/2332</t>
  </si>
  <si>
    <t>2018/2333</t>
  </si>
  <si>
    <t>2018/2334</t>
  </si>
  <si>
    <t>2018/2335</t>
  </si>
  <si>
    <t>2018/2336</t>
  </si>
  <si>
    <t>"DOKIS Dobrodzień"</t>
  </si>
  <si>
    <t>2018/2337</t>
  </si>
  <si>
    <t>2018/2338</t>
  </si>
  <si>
    <t>2018/2339</t>
  </si>
  <si>
    <t>2018/2340</t>
  </si>
  <si>
    <t>2018/2341</t>
  </si>
  <si>
    <t>Czaja Marcin</t>
  </si>
  <si>
    <t>2018/2342</t>
  </si>
  <si>
    <t>2018/2343</t>
  </si>
  <si>
    <t>"KTS LEW Głubczyce"</t>
  </si>
  <si>
    <t>2018/2344</t>
  </si>
  <si>
    <t>2018/2345</t>
  </si>
  <si>
    <t>2018/2346</t>
  </si>
  <si>
    <t>2018/2347</t>
  </si>
  <si>
    <t>2018/2348</t>
  </si>
  <si>
    <t>2018/2349</t>
  </si>
  <si>
    <t>2018/2350</t>
  </si>
  <si>
    <t>2018/2351</t>
  </si>
  <si>
    <t>2018/2352</t>
  </si>
  <si>
    <t>2018/2353</t>
  </si>
  <si>
    <t>2018/2354</t>
  </si>
  <si>
    <t>2018/2355</t>
  </si>
  <si>
    <t>"KS ORZEŁ Branice"</t>
  </si>
  <si>
    <t>2018/2356</t>
  </si>
  <si>
    <t>2018/2357</t>
  </si>
  <si>
    <t>2018/2358</t>
  </si>
  <si>
    <t>2018/2359</t>
  </si>
  <si>
    <t>Kramarczyk Artur</t>
  </si>
  <si>
    <t>2018/2360</t>
  </si>
  <si>
    <t>2018/2361</t>
  </si>
  <si>
    <t>2018/2362</t>
  </si>
  <si>
    <t>2018/2363</t>
  </si>
  <si>
    <t>2018/2364</t>
  </si>
  <si>
    <t>2018/2365</t>
  </si>
  <si>
    <t>2018/2366</t>
  </si>
  <si>
    <t>2018/2367</t>
  </si>
  <si>
    <t>2018/2368</t>
  </si>
  <si>
    <t>2018/2369</t>
  </si>
  <si>
    <t>2018/2370</t>
  </si>
  <si>
    <t>2018/2371</t>
  </si>
  <si>
    <t>2018/2372</t>
  </si>
  <si>
    <t>2018/2373</t>
  </si>
  <si>
    <t>2018/2374</t>
  </si>
  <si>
    <t>2018/2375</t>
  </si>
  <si>
    <t>2018/2376</t>
  </si>
  <si>
    <t>2018/2377</t>
  </si>
  <si>
    <t>Meleszko Józef</t>
  </si>
  <si>
    <t>2018/2378</t>
  </si>
  <si>
    <t>"LZS GROM Szybowice"</t>
  </si>
  <si>
    <t>2018/2379</t>
  </si>
  <si>
    <t>2018/2380</t>
  </si>
  <si>
    <t>2018/2381</t>
  </si>
  <si>
    <t>2018/2382</t>
  </si>
  <si>
    <t>2018/2383</t>
  </si>
  <si>
    <t>2018/2384</t>
  </si>
  <si>
    <t>2018/2385</t>
  </si>
  <si>
    <t>2018/2386</t>
  </si>
  <si>
    <t>Urbańczyk Anna</t>
  </si>
  <si>
    <t>2018/2387</t>
  </si>
  <si>
    <t>Falarz Kinga</t>
  </si>
  <si>
    <t>2018/2388</t>
  </si>
  <si>
    <t>2018/2389</t>
  </si>
  <si>
    <t>2018/2390</t>
  </si>
  <si>
    <t>2018/2391</t>
  </si>
  <si>
    <t>2018/2392</t>
  </si>
  <si>
    <t>2018/2393</t>
  </si>
  <si>
    <t>2018/2394</t>
  </si>
  <si>
    <t>2018/2395</t>
  </si>
  <si>
    <t>2018/2396</t>
  </si>
  <si>
    <t>2018/2397</t>
  </si>
  <si>
    <t>2018/2398</t>
  </si>
  <si>
    <t>2018/2399</t>
  </si>
  <si>
    <t>2018/2400</t>
  </si>
  <si>
    <t>2018/2401</t>
  </si>
  <si>
    <t>2018/2402</t>
  </si>
  <si>
    <t>2018/2403</t>
  </si>
  <si>
    <t>2018/2404</t>
  </si>
  <si>
    <t>2018/2405</t>
  </si>
  <si>
    <t>2018/2406</t>
  </si>
  <si>
    <t>2018/2407</t>
  </si>
  <si>
    <t>2018/2408</t>
  </si>
  <si>
    <t>2018/2409</t>
  </si>
  <si>
    <t>2018/2410</t>
  </si>
  <si>
    <t>2018/2411</t>
  </si>
  <si>
    <t>2018/2412</t>
  </si>
  <si>
    <t>2018/2413</t>
  </si>
  <si>
    <t>2018/2414</t>
  </si>
  <si>
    <t>2018/2415</t>
  </si>
  <si>
    <t>2018/2416</t>
  </si>
  <si>
    <t>2018/2417</t>
  </si>
  <si>
    <t>2018/2418</t>
  </si>
  <si>
    <t>2018/2419</t>
  </si>
  <si>
    <t>2018/2420</t>
  </si>
  <si>
    <t>2018/2421</t>
  </si>
  <si>
    <t>2018/2422</t>
  </si>
  <si>
    <t>2018/2423</t>
  </si>
  <si>
    <t>2018/2424</t>
  </si>
  <si>
    <t>2018/2425</t>
  </si>
  <si>
    <t>2018/2426</t>
  </si>
  <si>
    <t>2018/2427</t>
  </si>
  <si>
    <t>2018/2428</t>
  </si>
  <si>
    <t>2018/2429</t>
  </si>
  <si>
    <t>2018/2430</t>
  </si>
  <si>
    <t>2018/2431</t>
  </si>
  <si>
    <t>2018/2432</t>
  </si>
  <si>
    <t>2018/2433</t>
  </si>
  <si>
    <t>2018/2434</t>
  </si>
  <si>
    <t>2018/2435</t>
  </si>
  <si>
    <t>2018/2436</t>
  </si>
  <si>
    <t>2018/2437</t>
  </si>
  <si>
    <t>2018/2438</t>
  </si>
  <si>
    <t>2018/2439</t>
  </si>
  <si>
    <t>2018/2440</t>
  </si>
  <si>
    <t>2018/2441</t>
  </si>
  <si>
    <t>2018/2442</t>
  </si>
  <si>
    <t>2018/2443</t>
  </si>
  <si>
    <t>2018/2444</t>
  </si>
  <si>
    <t>2018/2445</t>
  </si>
  <si>
    <t>2018/2446</t>
  </si>
  <si>
    <t>2018/2447</t>
  </si>
  <si>
    <t>2018/2448</t>
  </si>
  <si>
    <t>2018/2449</t>
  </si>
  <si>
    <t>2018/2450</t>
  </si>
  <si>
    <t>2018/2451</t>
  </si>
  <si>
    <t>2018/2452</t>
  </si>
  <si>
    <t>2018/2453</t>
  </si>
  <si>
    <t>2018/2454</t>
  </si>
  <si>
    <t>2018/2455</t>
  </si>
  <si>
    <t>2018/2456</t>
  </si>
  <si>
    <t>2018/2457</t>
  </si>
  <si>
    <t>2018/2458</t>
  </si>
  <si>
    <t>2018/2459</t>
  </si>
  <si>
    <t>2018/2460</t>
  </si>
  <si>
    <t>2018/2461</t>
  </si>
  <si>
    <t>2018/2462</t>
  </si>
  <si>
    <t>2018/2463</t>
  </si>
  <si>
    <t>2018/2464</t>
  </si>
  <si>
    <t>2018/2465</t>
  </si>
  <si>
    <t>2018/2466</t>
  </si>
  <si>
    <t>2018/2467</t>
  </si>
  <si>
    <t>2018/2468</t>
  </si>
  <si>
    <t>2018/2469</t>
  </si>
  <si>
    <t>2018/2470</t>
  </si>
  <si>
    <t>2018/2471</t>
  </si>
  <si>
    <t>2018/2472</t>
  </si>
  <si>
    <t>2018/2473</t>
  </si>
  <si>
    <t>2018/2474</t>
  </si>
  <si>
    <t>2018/2475</t>
  </si>
  <si>
    <t>2018/2476</t>
  </si>
  <si>
    <t>2018/2477</t>
  </si>
  <si>
    <t>2018/2478</t>
  </si>
  <si>
    <t>2018/2479</t>
  </si>
  <si>
    <t>2018/2480</t>
  </si>
  <si>
    <t>2018/2481</t>
  </si>
  <si>
    <t>2018/2482</t>
  </si>
  <si>
    <t>2018/2483</t>
  </si>
  <si>
    <t>2018/2484</t>
  </si>
  <si>
    <t>2018/2485</t>
  </si>
  <si>
    <t>2018/2486</t>
  </si>
  <si>
    <t>2018/2487</t>
  </si>
  <si>
    <t>2018/2488</t>
  </si>
  <si>
    <t>2018/2489</t>
  </si>
  <si>
    <t>2018/2490</t>
  </si>
  <si>
    <t>2018/2491</t>
  </si>
  <si>
    <t>2018/2492</t>
  </si>
  <si>
    <t>2018/2493</t>
  </si>
  <si>
    <t>2018/2494</t>
  </si>
  <si>
    <t>2018/2495</t>
  </si>
  <si>
    <t>2018/2496</t>
  </si>
  <si>
    <t>2018/2497</t>
  </si>
  <si>
    <t>2018/2498</t>
  </si>
  <si>
    <t>2018/2499</t>
  </si>
  <si>
    <t>2018/2500</t>
  </si>
  <si>
    <t>2018/2501</t>
  </si>
  <si>
    <t>2018/2502</t>
  </si>
  <si>
    <t>2018/2503</t>
  </si>
  <si>
    <t>2018/2504</t>
  </si>
  <si>
    <t>2018/2505</t>
  </si>
  <si>
    <t>2018/2506</t>
  </si>
  <si>
    <t>2018/2507</t>
  </si>
  <si>
    <t>2018/2508</t>
  </si>
  <si>
    <t>2018/2509</t>
  </si>
  <si>
    <t>2018/2510</t>
  </si>
  <si>
    <t>2018/2511</t>
  </si>
  <si>
    <t>2018/2512</t>
  </si>
  <si>
    <t>2018/2513</t>
  </si>
  <si>
    <t>2018/2514</t>
  </si>
  <si>
    <t>2018/2515</t>
  </si>
  <si>
    <t>2018/2516</t>
  </si>
  <si>
    <t>2018/2517</t>
  </si>
  <si>
    <t>2018/2518</t>
  </si>
  <si>
    <t>2018/2519</t>
  </si>
  <si>
    <t>2018/2520</t>
  </si>
  <si>
    <t>2018/2521</t>
  </si>
  <si>
    <t>2018/2522</t>
  </si>
  <si>
    <t>2018/2523</t>
  </si>
  <si>
    <t>2018/2524</t>
  </si>
  <si>
    <t>2018/2525</t>
  </si>
  <si>
    <t>2018/2526</t>
  </si>
  <si>
    <t>2018/2527</t>
  </si>
  <si>
    <t>2018/2528</t>
  </si>
  <si>
    <t>2018/2529</t>
  </si>
  <si>
    <t>2018/2530</t>
  </si>
  <si>
    <t>2018/2531</t>
  </si>
  <si>
    <t>2018/2532</t>
  </si>
  <si>
    <t>2018/2533</t>
  </si>
  <si>
    <t>2018/2534</t>
  </si>
  <si>
    <t>2018/2535</t>
  </si>
  <si>
    <t>2018/2536</t>
  </si>
  <si>
    <t>2018/2537</t>
  </si>
  <si>
    <t>2018/2538</t>
  </si>
  <si>
    <t>2018/2539</t>
  </si>
  <si>
    <t>2018/2540</t>
  </si>
  <si>
    <t>2018/2541</t>
  </si>
  <si>
    <t>2018/2542</t>
  </si>
  <si>
    <t>2018/2543</t>
  </si>
  <si>
    <t>2018/2544</t>
  </si>
  <si>
    <t>2018/2545</t>
  </si>
  <si>
    <t>2018/2546</t>
  </si>
  <si>
    <t>2018/2547</t>
  </si>
  <si>
    <t>2018/2548</t>
  </si>
  <si>
    <t>2018/2549</t>
  </si>
  <si>
    <t>2018/2550</t>
  </si>
  <si>
    <t>B/U</t>
  </si>
  <si>
    <t>Brak Uprawnień/ wykupiona licencja</t>
  </si>
  <si>
    <t>B/sz</t>
  </si>
  <si>
    <t>sędzia nie uczestniczy w szkoleniach</t>
  </si>
  <si>
    <t>B/L</t>
  </si>
  <si>
    <t>brak licencji w sezonie 2019/2020</t>
  </si>
  <si>
    <t>Branice Szkolna 1</t>
  </si>
  <si>
    <t>KS Orzeł Branice</t>
  </si>
  <si>
    <t>STS Gmina Strzelce Opolskie II</t>
  </si>
  <si>
    <t>LZS Żywocice IV</t>
  </si>
  <si>
    <t>MLUKS Wakmet Bodzanów II</t>
  </si>
  <si>
    <t>LZS Odra Kąty Opolskie III</t>
  </si>
  <si>
    <t>LZS ISMe Zakrzów</t>
  </si>
  <si>
    <t>AZS PWSZ Nysa II</t>
  </si>
  <si>
    <t>UKS Sokolik Niemodlin I</t>
  </si>
  <si>
    <t>LUKS Mańkowice</t>
  </si>
  <si>
    <t xml:space="preserve">Polska Cerekiew, Kochanowskiego 4 </t>
  </si>
  <si>
    <t>Wiejski Dom Kultury, Szybowice</t>
  </si>
  <si>
    <t xml:space="preserve"> LZS Grom Szybowice</t>
  </si>
  <si>
    <t>Wiejski Dom Kultury, Mańkowice 149</t>
  </si>
  <si>
    <t xml:space="preserve">Niemodlin  ul. Reymonta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</si>
</sst>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yyyy/mm/dd;@"/>
  </numFmts>
  <fonts count="45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sz val="11"/>
      <name val="Calibri"/>
      <family val="2"/>
      <charset val="238"/>
    </font>
    <font>
      <i/>
      <sz val="11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z val="18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i/>
      <sz val="2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u/>
      <sz val="16"/>
      <color indexed="12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8"/>
      <color theme="9" tint="-0.499984740745262"/>
      <name val="Calibri"/>
      <family val="2"/>
      <charset val="238"/>
      <scheme val="minor"/>
    </font>
    <font>
      <b/>
      <sz val="12"/>
      <color theme="9" tint="-0.499984740745262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6" fillId="12" borderId="0" applyNumberFormat="0" applyBorder="0" applyAlignment="0" applyProtection="0"/>
  </cellStyleXfs>
  <cellXfs count="167">
    <xf numFmtId="0" fontId="0" fillId="0" borderId="0" xfId="0"/>
    <xf numFmtId="0" fontId="0" fillId="0" borderId="0" xfId="0"/>
    <xf numFmtId="1" fontId="6" fillId="2" borderId="5" xfId="0" applyNumberFormat="1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indent="1"/>
    </xf>
    <xf numFmtId="1" fontId="0" fillId="2" borderId="5" xfId="0" applyNumberForma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 indent="1"/>
    </xf>
    <xf numFmtId="0" fontId="5" fillId="2" borderId="5" xfId="0" applyFont="1" applyFill="1" applyBorder="1" applyAlignment="1">
      <alignment horizontal="left" vertical="center" indent="1"/>
    </xf>
    <xf numFmtId="0" fontId="9" fillId="2" borderId="5" xfId="0" applyFont="1" applyFill="1" applyBorder="1" applyAlignment="1" applyProtection="1">
      <alignment horizontal="left" vertical="center" indent="1"/>
      <protection locked="0"/>
    </xf>
    <xf numFmtId="14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165" fontId="10" fillId="2" borderId="5" xfId="0" applyNumberFormat="1" applyFont="1" applyFill="1" applyBorder="1" applyAlignment="1" applyProtection="1">
      <alignment horizontal="center" vertical="center"/>
      <protection locked="0"/>
    </xf>
    <xf numFmtId="1" fontId="10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2" borderId="5" xfId="0" applyFill="1" applyBorder="1"/>
    <xf numFmtId="0" fontId="0" fillId="4" borderId="0" xfId="0" applyFill="1"/>
    <xf numFmtId="0" fontId="0" fillId="0" borderId="5" xfId="0" applyBorder="1"/>
    <xf numFmtId="0" fontId="23" fillId="2" borderId="0" xfId="0" applyFont="1" applyFill="1"/>
    <xf numFmtId="0" fontId="0" fillId="8" borderId="0" xfId="0" applyFill="1"/>
    <xf numFmtId="0" fontId="0" fillId="9" borderId="0" xfId="0" applyFill="1"/>
    <xf numFmtId="0" fontId="0" fillId="0" borderId="0" xfId="0" applyProtection="1">
      <protection locked="0"/>
    </xf>
    <xf numFmtId="0" fontId="20" fillId="6" borderId="12" xfId="0" applyNumberFormat="1" applyFont="1" applyFill="1" applyBorder="1" applyAlignment="1" applyProtection="1">
      <alignment horizontal="center"/>
      <protection locked="0"/>
    </xf>
    <xf numFmtId="0" fontId="20" fillId="6" borderId="13" xfId="0" applyNumberFormat="1" applyFont="1" applyFill="1" applyBorder="1" applyAlignment="1" applyProtection="1">
      <alignment horizontal="center"/>
      <protection locked="0"/>
    </xf>
    <xf numFmtId="1" fontId="20" fillId="6" borderId="12" xfId="0" applyNumberFormat="1" applyFont="1" applyFill="1" applyBorder="1" applyAlignment="1" applyProtection="1">
      <alignment horizontal="center"/>
      <protection locked="0"/>
    </xf>
    <xf numFmtId="1" fontId="20" fillId="6" borderId="13" xfId="0" applyNumberFormat="1" applyFont="1" applyFill="1" applyBorder="1" applyAlignment="1" applyProtection="1">
      <alignment horizontal="center"/>
      <protection locked="0"/>
    </xf>
    <xf numFmtId="1" fontId="20" fillId="6" borderId="12" xfId="0" applyNumberFormat="1" applyFont="1" applyFill="1" applyBorder="1" applyAlignment="1" applyProtection="1">
      <alignment horizontal="center" vertical="center"/>
      <protection locked="0"/>
    </xf>
    <xf numFmtId="1" fontId="20" fillId="6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0" fillId="0" borderId="1" xfId="0" applyFont="1" applyBorder="1" applyProtection="1"/>
    <xf numFmtId="0" fontId="32" fillId="10" borderId="5" xfId="0" applyFont="1" applyFill="1" applyBorder="1" applyAlignment="1">
      <alignment horizontal="center"/>
    </xf>
    <xf numFmtId="0" fontId="33" fillId="10" borderId="5" xfId="0" applyFont="1" applyFill="1" applyBorder="1"/>
    <xf numFmtId="0" fontId="16" fillId="0" borderId="0" xfId="0" applyFont="1"/>
    <xf numFmtId="0" fontId="14" fillId="0" borderId="1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0" fillId="0" borderId="1" xfId="0" applyFont="1" applyBorder="1" applyProtection="1">
      <protection locked="0"/>
    </xf>
    <xf numFmtId="0" fontId="14" fillId="6" borderId="0" xfId="0" applyFont="1" applyFill="1" applyBorder="1" applyAlignment="1" applyProtection="1">
      <alignment horizontal="center"/>
      <protection locked="0"/>
    </xf>
    <xf numFmtId="0" fontId="0" fillId="0" borderId="20" xfId="0" applyFont="1" applyBorder="1" applyProtection="1">
      <protection locked="0"/>
    </xf>
    <xf numFmtId="0" fontId="0" fillId="0" borderId="21" xfId="0" applyFont="1" applyBorder="1" applyProtection="1">
      <protection locked="0"/>
    </xf>
    <xf numFmtId="0" fontId="0" fillId="2" borderId="0" xfId="0" applyFill="1" applyProtection="1">
      <protection hidden="1"/>
    </xf>
    <xf numFmtId="0" fontId="35" fillId="11" borderId="6" xfId="0" applyFont="1" applyFill="1" applyBorder="1" applyAlignment="1" applyProtection="1">
      <alignment horizontal="center" vertical="center"/>
      <protection hidden="1"/>
    </xf>
    <xf numFmtId="0" fontId="34" fillId="11" borderId="7" xfId="0" applyNumberFormat="1" applyFont="1" applyFill="1" applyBorder="1" applyAlignment="1" applyProtection="1">
      <alignment horizontal="center" vertical="center"/>
      <protection hidden="1"/>
    </xf>
    <xf numFmtId="0" fontId="35" fillId="11" borderId="8" xfId="0" applyFont="1" applyFill="1" applyBorder="1" applyAlignment="1" applyProtection="1">
      <alignment horizontal="center" vertical="center"/>
      <protection hidden="1"/>
    </xf>
    <xf numFmtId="0" fontId="0" fillId="11" borderId="0" xfId="0" applyFill="1" applyProtection="1">
      <protection hidden="1"/>
    </xf>
    <xf numFmtId="0" fontId="27" fillId="11" borderId="0" xfId="0" applyFont="1" applyFill="1" applyProtection="1">
      <protection hidden="1"/>
    </xf>
    <xf numFmtId="0" fontId="25" fillId="11" borderId="0" xfId="0" applyFont="1" applyFill="1" applyProtection="1">
      <protection hidden="1"/>
    </xf>
    <xf numFmtId="0" fontId="19" fillId="11" borderId="6" xfId="0" applyNumberFormat="1" applyFont="1" applyFill="1" applyBorder="1" applyAlignment="1" applyProtection="1">
      <alignment horizontal="center"/>
      <protection hidden="1"/>
    </xf>
    <xf numFmtId="0" fontId="19" fillId="11" borderId="7" xfId="0" applyNumberFormat="1" applyFont="1" applyFill="1" applyBorder="1" applyAlignment="1" applyProtection="1">
      <alignment horizontal="center"/>
      <protection hidden="1"/>
    </xf>
    <xf numFmtId="0" fontId="19" fillId="11" borderId="8" xfId="0" applyNumberFormat="1" applyFont="1" applyFill="1" applyBorder="1" applyAlignment="1" applyProtection="1">
      <alignment horizontal="center"/>
      <protection hidden="1"/>
    </xf>
    <xf numFmtId="0" fontId="25" fillId="11" borderId="2" xfId="0" applyFont="1" applyFill="1" applyBorder="1" applyProtection="1">
      <protection hidden="1"/>
    </xf>
    <xf numFmtId="0" fontId="25" fillId="11" borderId="9" xfId="0" applyFont="1" applyFill="1" applyBorder="1" applyProtection="1">
      <protection hidden="1"/>
    </xf>
    <xf numFmtId="0" fontId="28" fillId="11" borderId="9" xfId="0" applyFont="1" applyFill="1" applyBorder="1" applyProtection="1">
      <protection hidden="1"/>
    </xf>
    <xf numFmtId="0" fontId="0" fillId="11" borderId="9" xfId="0" applyFill="1" applyBorder="1" applyProtection="1">
      <protection hidden="1"/>
    </xf>
    <xf numFmtId="0" fontId="25" fillId="11" borderId="11" xfId="0" applyFont="1" applyFill="1" applyBorder="1" applyProtection="1">
      <protection hidden="1"/>
    </xf>
    <xf numFmtId="0" fontId="25" fillId="11" borderId="0" xfId="0" applyFont="1" applyFill="1" applyBorder="1" applyProtection="1">
      <protection hidden="1"/>
    </xf>
    <xf numFmtId="0" fontId="28" fillId="11" borderId="0" xfId="0" applyFont="1" applyFill="1" applyBorder="1" applyProtection="1">
      <protection hidden="1"/>
    </xf>
    <xf numFmtId="0" fontId="19" fillId="11" borderId="16" xfId="0" applyNumberFormat="1" applyFont="1" applyFill="1" applyBorder="1" applyAlignment="1" applyProtection="1">
      <alignment horizontal="center"/>
      <protection hidden="1"/>
    </xf>
    <xf numFmtId="0" fontId="19" fillId="11" borderId="15" xfId="0" applyNumberFormat="1" applyFont="1" applyFill="1" applyBorder="1" applyAlignment="1" applyProtection="1">
      <alignment horizontal="center"/>
      <protection hidden="1"/>
    </xf>
    <xf numFmtId="0" fontId="19" fillId="11" borderId="17" xfId="0" applyNumberFormat="1" applyFont="1" applyFill="1" applyBorder="1" applyAlignment="1" applyProtection="1">
      <alignment horizontal="center"/>
      <protection hidden="1"/>
    </xf>
    <xf numFmtId="0" fontId="25" fillId="11" borderId="4" xfId="0" applyFont="1" applyFill="1" applyBorder="1" applyProtection="1">
      <protection hidden="1"/>
    </xf>
    <xf numFmtId="0" fontId="25" fillId="11" borderId="10" xfId="0" applyFont="1" applyFill="1" applyBorder="1" applyProtection="1">
      <protection hidden="1"/>
    </xf>
    <xf numFmtId="0" fontId="28" fillId="11" borderId="10" xfId="0" applyFont="1" applyFill="1" applyBorder="1" applyProtection="1">
      <protection hidden="1"/>
    </xf>
    <xf numFmtId="0" fontId="31" fillId="11" borderId="6" xfId="0" applyFont="1" applyFill="1" applyBorder="1" applyAlignment="1" applyProtection="1">
      <alignment horizontal="center"/>
      <protection hidden="1"/>
    </xf>
    <xf numFmtId="0" fontId="31" fillId="11" borderId="7" xfId="0" applyNumberFormat="1" applyFont="1" applyFill="1" applyBorder="1" applyAlignment="1" applyProtection="1">
      <alignment horizontal="center"/>
      <protection hidden="1"/>
    </xf>
    <xf numFmtId="0" fontId="31" fillId="11" borderId="8" xfId="0" applyFont="1" applyFill="1" applyBorder="1" applyAlignment="1" applyProtection="1">
      <alignment horizontal="center"/>
      <protection hidden="1"/>
    </xf>
    <xf numFmtId="0" fontId="0" fillId="11" borderId="0" xfId="0" applyFill="1" applyBorder="1" applyProtection="1">
      <protection hidden="1"/>
    </xf>
    <xf numFmtId="0" fontId="14" fillId="11" borderId="0" xfId="0" applyFont="1" applyFill="1" applyBorder="1" applyAlignment="1" applyProtection="1">
      <alignment horizontal="center"/>
      <protection hidden="1"/>
    </xf>
    <xf numFmtId="0" fontId="0" fillId="11" borderId="16" xfId="0" applyFill="1" applyBorder="1" applyProtection="1">
      <protection hidden="1"/>
    </xf>
    <xf numFmtId="0" fontId="0" fillId="11" borderId="19" xfId="0" applyFill="1" applyBorder="1" applyProtection="1">
      <protection hidden="1"/>
    </xf>
    <xf numFmtId="0" fontId="0" fillId="11" borderId="18" xfId="0" applyFill="1" applyBorder="1" applyProtection="1">
      <protection hidden="1"/>
    </xf>
    <xf numFmtId="0" fontId="14" fillId="11" borderId="22" xfId="0" applyFont="1" applyFill="1" applyBorder="1" applyAlignment="1" applyProtection="1">
      <alignment horizontal="center"/>
      <protection hidden="1"/>
    </xf>
    <xf numFmtId="0" fontId="14" fillId="11" borderId="23" xfId="0" applyFont="1" applyFill="1" applyBorder="1" applyAlignment="1" applyProtection="1">
      <alignment horizontal="center"/>
      <protection hidden="1"/>
    </xf>
    <xf numFmtId="0" fontId="14" fillId="11" borderId="24" xfId="0" applyFont="1" applyFill="1" applyBorder="1" applyAlignment="1" applyProtection="1">
      <alignment horizontal="center"/>
      <protection hidden="1"/>
    </xf>
    <xf numFmtId="0" fontId="14" fillId="11" borderId="9" xfId="0" applyFont="1" applyFill="1" applyBorder="1" applyAlignment="1" applyProtection="1">
      <alignment horizontal="center"/>
      <protection hidden="1"/>
    </xf>
    <xf numFmtId="49" fontId="16" fillId="11" borderId="5" xfId="0" applyNumberFormat="1" applyFont="1" applyFill="1" applyBorder="1" applyAlignment="1" applyProtection="1">
      <alignment horizontal="center"/>
      <protection hidden="1"/>
    </xf>
    <xf numFmtId="49" fontId="16" fillId="11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locked="0"/>
    </xf>
    <xf numFmtId="0" fontId="39" fillId="6" borderId="26" xfId="0" applyFont="1" applyFill="1" applyBorder="1" applyAlignment="1" applyProtection="1">
      <alignment horizontal="center"/>
      <protection hidden="1"/>
    </xf>
    <xf numFmtId="0" fontId="40" fillId="13" borderId="12" xfId="0" applyFont="1" applyFill="1" applyBorder="1" applyAlignment="1">
      <alignment horizontal="center" vertical="center"/>
    </xf>
    <xf numFmtId="0" fontId="40" fillId="13" borderId="27" xfId="0" applyFont="1" applyFill="1" applyBorder="1" applyAlignment="1">
      <alignment horizontal="center" vertical="center"/>
    </xf>
    <xf numFmtId="14" fontId="40" fillId="13" borderId="27" xfId="0" applyNumberFormat="1" applyFont="1" applyFill="1" applyBorder="1" applyAlignment="1">
      <alignment horizontal="center" vertical="center"/>
    </xf>
    <xf numFmtId="0" fontId="37" fillId="13" borderId="27" xfId="0" applyFont="1" applyFill="1" applyBorder="1" applyAlignment="1">
      <alignment horizontal="center" vertical="center"/>
    </xf>
    <xf numFmtId="0" fontId="37" fillId="13" borderId="28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14" fontId="26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left" vertical="center"/>
    </xf>
    <xf numFmtId="0" fontId="26" fillId="14" borderId="5" xfId="0" applyFont="1" applyFill="1" applyBorder="1" applyAlignment="1">
      <alignment horizontal="center" vertical="center"/>
    </xf>
    <xf numFmtId="14" fontId="26" fillId="14" borderId="5" xfId="0" applyNumberFormat="1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left" vertical="center"/>
    </xf>
    <xf numFmtId="0" fontId="3" fillId="14" borderId="5" xfId="0" applyFont="1" applyFill="1" applyBorder="1" applyAlignment="1">
      <alignment horizontal="center" vertical="center"/>
    </xf>
    <xf numFmtId="0" fontId="3" fillId="14" borderId="29" xfId="0" applyFont="1" applyFill="1" applyBorder="1" applyAlignment="1">
      <alignment horizontal="left" vertical="center"/>
    </xf>
    <xf numFmtId="0" fontId="29" fillId="0" borderId="3" xfId="2" applyFont="1" applyBorder="1" applyAlignment="1" applyProtection="1">
      <protection locked="0"/>
    </xf>
    <xf numFmtId="0" fontId="26" fillId="15" borderId="1" xfId="0" applyFont="1" applyFill="1" applyBorder="1" applyAlignment="1">
      <alignment horizontal="center" vertical="center"/>
    </xf>
    <xf numFmtId="14" fontId="26" fillId="15" borderId="1" xfId="0" applyNumberFormat="1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left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left" vertical="center"/>
    </xf>
    <xf numFmtId="0" fontId="0" fillId="0" borderId="0" xfId="0" applyFont="1" applyBorder="1" applyProtection="1">
      <protection locked="0"/>
    </xf>
    <xf numFmtId="0" fontId="1" fillId="6" borderId="0" xfId="0" applyFont="1" applyFill="1" applyBorder="1" applyAlignment="1" applyProtection="1">
      <alignment horizontal="center"/>
      <protection locked="0"/>
    </xf>
    <xf numFmtId="0" fontId="43" fillId="2" borderId="0" xfId="0" applyFont="1" applyFill="1"/>
    <xf numFmtId="4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indent="1"/>
    </xf>
    <xf numFmtId="1" fontId="8" fillId="2" borderId="5" xfId="0" applyNumberFormat="1" applyFont="1" applyFill="1" applyBorder="1" applyAlignment="1">
      <alignment horizontal="left" vertical="center" indent="1"/>
    </xf>
    <xf numFmtId="0" fontId="0" fillId="2" borderId="5" xfId="0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indent="1"/>
    </xf>
    <xf numFmtId="0" fontId="10" fillId="2" borderId="5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4" fontId="26" fillId="2" borderId="1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44" fillId="2" borderId="5" xfId="0" applyFont="1" applyFill="1" applyBorder="1" applyAlignment="1">
      <alignment horizontal="left" vertical="center"/>
    </xf>
    <xf numFmtId="0" fontId="44" fillId="14" borderId="5" xfId="0" applyFont="1" applyFill="1" applyBorder="1" applyAlignment="1">
      <alignment horizontal="left" vertical="center"/>
    </xf>
    <xf numFmtId="0" fontId="16" fillId="17" borderId="0" xfId="0" applyFont="1" applyFill="1"/>
    <xf numFmtId="0" fontId="0" fillId="17" borderId="0" xfId="0" applyFill="1"/>
    <xf numFmtId="0" fontId="13" fillId="6" borderId="25" xfId="0" applyFont="1" applyFill="1" applyBorder="1" applyAlignment="1" applyProtection="1">
      <alignment horizontal="center"/>
      <protection locked="0"/>
    </xf>
    <xf numFmtId="0" fontId="0" fillId="11" borderId="1" xfId="0" applyFont="1" applyFill="1" applyBorder="1" applyProtection="1">
      <protection locked="0"/>
    </xf>
    <xf numFmtId="0" fontId="0" fillId="0" borderId="0" xfId="0" applyProtection="1">
      <protection hidden="1"/>
    </xf>
    <xf numFmtId="0" fontId="38" fillId="6" borderId="25" xfId="0" applyFont="1" applyFill="1" applyBorder="1" applyAlignment="1" applyProtection="1">
      <alignment horizontal="center"/>
      <protection hidden="1"/>
    </xf>
    <xf numFmtId="0" fontId="19" fillId="6" borderId="26" xfId="0" applyFont="1" applyFill="1" applyBorder="1" applyProtection="1">
      <protection hidden="1"/>
    </xf>
    <xf numFmtId="49" fontId="0" fillId="6" borderId="1" xfId="0" applyNumberFormat="1" applyFont="1" applyFill="1" applyBorder="1" applyAlignment="1" applyProtection="1">
      <alignment horizontal="center"/>
      <protection hidden="1"/>
    </xf>
    <xf numFmtId="49" fontId="0" fillId="6" borderId="5" xfId="0" applyNumberFormat="1" applyFont="1" applyFill="1" applyBorder="1" applyAlignment="1" applyProtection="1">
      <alignment horizontal="center"/>
      <protection hidden="1"/>
    </xf>
    <xf numFmtId="0" fontId="14" fillId="6" borderId="1" xfId="0" applyFont="1" applyFill="1" applyBorder="1" applyAlignment="1" applyProtection="1">
      <alignment horizontal="center"/>
      <protection hidden="1"/>
    </xf>
    <xf numFmtId="0" fontId="14" fillId="6" borderId="5" xfId="0" applyFont="1" applyFill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31" fillId="0" borderId="0" xfId="0" applyFont="1" applyAlignment="1" applyProtection="1">
      <alignment horizontal="center"/>
      <protection hidden="1"/>
    </xf>
    <xf numFmtId="0" fontId="0" fillId="6" borderId="15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6" fillId="0" borderId="0" xfId="0" applyFont="1" applyAlignment="1" applyProtection="1">
      <alignment horizontal="center"/>
      <protection hidden="1"/>
    </xf>
    <xf numFmtId="0" fontId="17" fillId="5" borderId="0" xfId="0" applyFont="1" applyFill="1" applyBorder="1" applyAlignme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7" fillId="3" borderId="0" xfId="0" applyFont="1" applyFill="1" applyBorder="1" applyAlignment="1" applyProtection="1">
      <protection hidden="1"/>
    </xf>
    <xf numFmtId="0" fontId="36" fillId="12" borderId="0" xfId="13" applyAlignment="1" applyProtection="1">
      <alignment horizontal="center"/>
      <protection hidden="1"/>
    </xf>
    <xf numFmtId="0" fontId="36" fillId="12" borderId="3" xfId="13" applyBorder="1" applyAlignment="1" applyProtection="1">
      <alignment horizontal="center"/>
      <protection hidden="1"/>
    </xf>
    <xf numFmtId="0" fontId="41" fillId="0" borderId="0" xfId="0" applyFont="1" applyProtection="1">
      <protection hidden="1"/>
    </xf>
    <xf numFmtId="0" fontId="0" fillId="17" borderId="0" xfId="0" applyFill="1" applyAlignment="1">
      <alignment horizontal="left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22" xfId="0" applyBorder="1" applyAlignment="1" applyProtection="1">
      <alignment horizontal="center" wrapText="1"/>
      <protection locked="0"/>
    </xf>
    <xf numFmtId="0" fontId="19" fillId="0" borderId="18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horizontal="center"/>
      <protection hidden="1"/>
    </xf>
    <xf numFmtId="0" fontId="24" fillId="2" borderId="0" xfId="0" applyFont="1" applyFill="1" applyAlignment="1" applyProtection="1">
      <alignment horizontal="center" vertical="center"/>
      <protection hidden="1"/>
    </xf>
    <xf numFmtId="0" fontId="3" fillId="11" borderId="6" xfId="0" applyFont="1" applyFill="1" applyBorder="1" applyAlignment="1" applyProtection="1">
      <alignment horizontal="center"/>
      <protection hidden="1"/>
    </xf>
    <xf numFmtId="0" fontId="3" fillId="11" borderId="8" xfId="0" applyFont="1" applyFill="1" applyBorder="1" applyAlignment="1" applyProtection="1">
      <alignment horizontal="center"/>
      <protection hidden="1"/>
    </xf>
    <xf numFmtId="14" fontId="30" fillId="11" borderId="3" xfId="0" applyNumberFormat="1" applyFont="1" applyFill="1" applyBorder="1" applyAlignment="1" applyProtection="1">
      <alignment horizontal="center"/>
      <protection hidden="1"/>
    </xf>
    <xf numFmtId="0" fontId="14" fillId="11" borderId="6" xfId="0" applyFont="1" applyFill="1" applyBorder="1" applyAlignment="1" applyProtection="1">
      <alignment horizontal="center"/>
      <protection hidden="1"/>
    </xf>
    <xf numFmtId="0" fontId="14" fillId="11" borderId="7" xfId="0" applyFont="1" applyFill="1" applyBorder="1" applyAlignment="1" applyProtection="1">
      <alignment horizontal="center"/>
      <protection hidden="1"/>
    </xf>
    <xf numFmtId="0" fontId="14" fillId="11" borderId="8" xfId="0" applyFont="1" applyFill="1" applyBorder="1" applyAlignment="1" applyProtection="1">
      <alignment horizontal="center"/>
      <protection hidden="1"/>
    </xf>
    <xf numFmtId="0" fontId="16" fillId="11" borderId="6" xfId="0" applyFont="1" applyFill="1" applyBorder="1" applyAlignment="1" applyProtection="1">
      <alignment horizontal="center"/>
      <protection hidden="1"/>
    </xf>
    <xf numFmtId="0" fontId="16" fillId="11" borderId="7" xfId="0" applyFont="1" applyFill="1" applyBorder="1" applyAlignment="1" applyProtection="1">
      <alignment horizontal="center"/>
      <protection hidden="1"/>
    </xf>
    <xf numFmtId="0" fontId="16" fillId="11" borderId="8" xfId="0" applyFont="1" applyFill="1" applyBorder="1" applyAlignment="1" applyProtection="1">
      <alignment horizontal="center"/>
      <protection hidden="1"/>
    </xf>
    <xf numFmtId="0" fontId="3" fillId="12" borderId="3" xfId="13" applyFont="1" applyBorder="1" applyAlignment="1" applyProtection="1">
      <alignment horizontal="center"/>
      <protection hidden="1"/>
    </xf>
    <xf numFmtId="0" fontId="42" fillId="16" borderId="0" xfId="0" applyFont="1" applyFill="1" applyAlignment="1">
      <alignment horizontal="center" wrapText="1"/>
    </xf>
    <xf numFmtId="0" fontId="21" fillId="0" borderId="10" xfId="0" applyFont="1" applyBorder="1" applyAlignment="1">
      <alignment horizontal="center"/>
    </xf>
    <xf numFmtId="0" fontId="22" fillId="7" borderId="0" xfId="0" applyFont="1" applyFill="1" applyAlignment="1">
      <alignment horizontal="center"/>
    </xf>
  </cellXfs>
  <cellStyles count="14">
    <cellStyle name="Dobry" xfId="13" builtinId="26"/>
    <cellStyle name="Dziesiętny 2" xfId="5" xr:uid="{00000000-0005-0000-0000-000001000000}"/>
    <cellStyle name="Dziesiętny 2 2" xfId="10" xr:uid="{00000000-0005-0000-0000-000034000000}"/>
    <cellStyle name="Dziesiętny 3" xfId="7" xr:uid="{00000000-0005-0000-0000-000002000000}"/>
    <cellStyle name="Dziesiętny 3 2" xfId="11" xr:uid="{00000000-0005-0000-0000-000036000000}"/>
    <cellStyle name="Dziesiętny 4" xfId="8" xr:uid="{00000000-0005-0000-0000-000003000000}"/>
    <cellStyle name="Dziesiętny 4 2" xfId="12" xr:uid="{00000000-0005-0000-0000-000037000000}"/>
    <cellStyle name="Dziesiętny 5" xfId="9" xr:uid="{00000000-0005-0000-0000-000038000000}"/>
    <cellStyle name="Hiperłącze" xfId="2" builtinId="8"/>
    <cellStyle name="Normalny" xfId="0" builtinId="0"/>
    <cellStyle name="Normalny 2" xfId="6" xr:uid="{00000000-0005-0000-0000-000006000000}"/>
    <cellStyle name="Normalny 3" xfId="1" xr:uid="{00000000-0005-0000-0000-000007000000}"/>
    <cellStyle name="Normalny 4" xfId="4" xr:uid="{00000000-0005-0000-0000-000008000000}"/>
    <cellStyle name="Normalny 6" xfId="3" xr:uid="{00000000-0005-0000-0000-000009000000}"/>
  </cellStyles>
  <dxfs count="7">
    <dxf>
      <font>
        <color theme="9" tint="0.39994506668294322"/>
      </font>
      <fill>
        <patternFill>
          <bgColor theme="9" tint="0.39994506668294322"/>
        </patternFill>
      </fill>
    </dxf>
    <dxf>
      <font>
        <color auto="1"/>
      </font>
    </dxf>
    <dxf>
      <fill>
        <patternFill>
          <bgColor theme="9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  <color rgb="FFFF66CC"/>
      <color rgb="FFF11727"/>
      <color rgb="FFE52819"/>
      <color rgb="FFCCCC00"/>
      <color rgb="FFCC00FF"/>
      <color rgb="FFFF33CC"/>
      <color rgb="FF00CC00"/>
      <color rgb="FFFF33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470775</xdr:colOff>
      <xdr:row>0</xdr:row>
      <xdr:rowOff>113346</xdr:rowOff>
    </xdr:from>
    <xdr:to>
      <xdr:col>1</xdr:col>
      <xdr:colOff>1138492</xdr:colOff>
      <xdr:row>0</xdr:row>
      <xdr:rowOff>875860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982" y="113346"/>
          <a:ext cx="667717" cy="762514"/>
        </a:xfrm>
        <a:prstGeom prst="rect">
          <a:avLst/>
        </a:prstGeom>
      </xdr:spPr>
    </xdr:pic>
    <xdr:clientData/>
  </xdr:twoCellAnchor>
  <xdr:twoCellAnchor>
    <xdr:from>
      <xdr:col>4</xdr:col>
      <xdr:colOff>26155</xdr:colOff>
      <xdr:row>17</xdr:row>
      <xdr:rowOff>49354</xdr:rowOff>
    </xdr:from>
    <xdr:to>
      <xdr:col>4</xdr:col>
      <xdr:colOff>282921</xdr:colOff>
      <xdr:row>17</xdr:row>
      <xdr:rowOff>176354</xdr:rowOff>
    </xdr:to>
    <xdr:sp macro="" textlink="">
      <xdr:nvSpPr>
        <xdr:cNvPr id="2" name="Strzałka: w pra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5368643" y="4755270"/>
          <a:ext cx="256766" cy="127000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142327</xdr:colOff>
      <xdr:row>46</xdr:row>
      <xdr:rowOff>21898</xdr:rowOff>
    </xdr:from>
    <xdr:to>
      <xdr:col>6</xdr:col>
      <xdr:colOff>279469</xdr:colOff>
      <xdr:row>47</xdr:row>
      <xdr:rowOff>49556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3CCE4652-94CE-4246-8496-3F01A0C4BCB0}"/>
            </a:ext>
          </a:extLst>
        </xdr:cNvPr>
        <xdr:cNvSpPr/>
      </xdr:nvSpPr>
      <xdr:spPr>
        <a:xfrm rot="5400000">
          <a:off x="6317155" y="4992415"/>
          <a:ext cx="224727" cy="137142"/>
        </a:xfrm>
        <a:prstGeom prst="rightArrow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16%20zawodnik&#243;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/Desktop/Szablony/Turniej%2032%20zawodnik&#243;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REZES/TURNIEJ%20SZKOLNYTABELE/FINA&#321;%20SZKOLNY/SZKOLNY%20fina&#322;%20Ch&#322;opc&#243;w%20Podstaw&#243;wka%20I-I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BAZA PZTS"/>
      <sheetName val="BAZA KLUBY"/>
    </sheetNames>
    <sheetDataSet>
      <sheetData sheetId="0" refreshError="1"/>
      <sheetData sheetId="1" refreshError="1">
        <row r="7">
          <cell r="B7" t="str">
            <v>LP.</v>
          </cell>
          <cell r="C7" t="str">
            <v xml:space="preserve">NAZWISKO I IMIĘ </v>
          </cell>
          <cell r="D7" t="str">
            <v xml:space="preserve">NR KLUBU </v>
          </cell>
          <cell r="E7" t="str">
            <v>KLUB SPORTOWY</v>
          </cell>
          <cell r="F7" t="str">
            <v xml:space="preserve">DATA URODZENIA </v>
          </cell>
          <cell r="G7" t="str">
            <v xml:space="preserve">LICENCJA </v>
          </cell>
        </row>
        <row r="8">
          <cell r="B8">
            <v>1</v>
          </cell>
          <cell r="D8" t="e">
            <v>#N/A</v>
          </cell>
          <cell r="E8" t="e">
            <v>#N/A</v>
          </cell>
          <cell r="F8" t="e">
            <v>#N/A</v>
          </cell>
          <cell r="G8" t="e">
            <v>#N/A</v>
          </cell>
        </row>
        <row r="9">
          <cell r="B9">
            <v>2</v>
          </cell>
          <cell r="D9" t="e">
            <v>#N/A</v>
          </cell>
          <cell r="E9" t="e">
            <v>#N/A</v>
          </cell>
          <cell r="F9" t="e">
            <v>#N/A</v>
          </cell>
          <cell r="G9" t="e">
            <v>#N/A</v>
          </cell>
        </row>
        <row r="10">
          <cell r="B10">
            <v>3</v>
          </cell>
          <cell r="D10" t="e">
            <v>#N/A</v>
          </cell>
          <cell r="E10" t="e">
            <v>#N/A</v>
          </cell>
          <cell r="F10" t="e">
            <v>#N/A</v>
          </cell>
          <cell r="G10" t="e">
            <v>#N/A</v>
          </cell>
        </row>
        <row r="11">
          <cell r="B11">
            <v>4</v>
          </cell>
          <cell r="D11" t="e">
            <v>#N/A</v>
          </cell>
          <cell r="E11" t="e">
            <v>#N/A</v>
          </cell>
          <cell r="F11" t="e">
            <v>#N/A</v>
          </cell>
          <cell r="G11" t="e">
            <v>#N/A</v>
          </cell>
        </row>
        <row r="12">
          <cell r="B12">
            <v>5</v>
          </cell>
          <cell r="D12" t="e">
            <v>#N/A</v>
          </cell>
          <cell r="E12" t="e">
            <v>#N/A</v>
          </cell>
          <cell r="F12" t="e">
            <v>#N/A</v>
          </cell>
          <cell r="G12" t="e">
            <v>#N/A</v>
          </cell>
        </row>
        <row r="13">
          <cell r="B13">
            <v>6</v>
          </cell>
          <cell r="D13" t="e">
            <v>#N/A</v>
          </cell>
          <cell r="E13" t="e">
            <v>#N/A</v>
          </cell>
          <cell r="F13" t="e">
            <v>#N/A</v>
          </cell>
          <cell r="G13" t="e">
            <v>#N/A</v>
          </cell>
        </row>
        <row r="14">
          <cell r="B14">
            <v>7</v>
          </cell>
          <cell r="D14" t="e">
            <v>#N/A</v>
          </cell>
          <cell r="E14" t="e">
            <v>#N/A</v>
          </cell>
          <cell r="F14" t="e">
            <v>#N/A</v>
          </cell>
          <cell r="G14" t="e">
            <v>#N/A</v>
          </cell>
        </row>
        <row r="15">
          <cell r="B15">
            <v>8</v>
          </cell>
          <cell r="D15" t="e">
            <v>#N/A</v>
          </cell>
          <cell r="E15" t="e">
            <v>#N/A</v>
          </cell>
          <cell r="F15" t="e">
            <v>#N/A</v>
          </cell>
          <cell r="G15" t="e">
            <v>#N/A</v>
          </cell>
        </row>
        <row r="16">
          <cell r="B16">
            <v>9</v>
          </cell>
          <cell r="D16" t="e">
            <v>#N/A</v>
          </cell>
          <cell r="E16" t="e">
            <v>#N/A</v>
          </cell>
          <cell r="F16" t="e">
            <v>#N/A</v>
          </cell>
          <cell r="G16" t="e">
            <v>#N/A</v>
          </cell>
        </row>
        <row r="17">
          <cell r="B17">
            <v>10</v>
          </cell>
          <cell r="D17" t="e">
            <v>#N/A</v>
          </cell>
          <cell r="E17" t="e">
            <v>#N/A</v>
          </cell>
          <cell r="F17" t="e">
            <v>#N/A</v>
          </cell>
          <cell r="G17" t="e">
            <v>#N/A</v>
          </cell>
        </row>
        <row r="18">
          <cell r="B18">
            <v>11</v>
          </cell>
          <cell r="D18" t="e">
            <v>#N/A</v>
          </cell>
          <cell r="E18" t="e">
            <v>#N/A</v>
          </cell>
          <cell r="F18" t="e">
            <v>#N/A</v>
          </cell>
          <cell r="G18" t="e">
            <v>#N/A</v>
          </cell>
        </row>
        <row r="19">
          <cell r="B19">
            <v>12</v>
          </cell>
          <cell r="D19" t="e">
            <v>#N/A</v>
          </cell>
          <cell r="E19" t="e">
            <v>#N/A</v>
          </cell>
          <cell r="F19" t="e">
            <v>#N/A</v>
          </cell>
          <cell r="G19" t="e">
            <v>#N/A</v>
          </cell>
        </row>
        <row r="20">
          <cell r="B20">
            <v>13</v>
          </cell>
          <cell r="D20" t="e">
            <v>#N/A</v>
          </cell>
          <cell r="E20" t="e">
            <v>#N/A</v>
          </cell>
          <cell r="F20" t="e">
            <v>#N/A</v>
          </cell>
          <cell r="G20" t="e">
            <v>#N/A</v>
          </cell>
        </row>
        <row r="21">
          <cell r="B21">
            <v>14</v>
          </cell>
          <cell r="D21" t="e">
            <v>#N/A</v>
          </cell>
          <cell r="E21" t="e">
            <v>#N/A</v>
          </cell>
          <cell r="F21" t="e">
            <v>#N/A</v>
          </cell>
          <cell r="G21" t="e">
            <v>#N/A</v>
          </cell>
        </row>
        <row r="22">
          <cell r="B22">
            <v>15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</row>
        <row r="23">
          <cell r="B23">
            <v>16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</row>
        <row r="24">
          <cell r="B24">
            <v>17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</row>
      </sheetData>
      <sheetData sheetId="2" refreshError="1"/>
      <sheetData sheetId="3" refreshError="1"/>
      <sheetData sheetId="4" refreshError="1"/>
      <sheetData sheetId="5" refreshError="1">
        <row r="1">
          <cell r="A1" t="str">
            <v>GRUSZKA Zbigniew</v>
          </cell>
          <cell r="B1">
            <v>45397</v>
          </cell>
          <cell r="C1" t="str">
            <v>2016/2017</v>
          </cell>
          <cell r="D1" t="str">
            <v>2016-08-30 N</v>
          </cell>
          <cell r="E1" t="str">
            <v>03302</v>
          </cell>
          <cell r="F1" t="str">
            <v>S</v>
          </cell>
          <cell r="G1">
            <v>21381</v>
          </cell>
          <cell r="H1" t="str">
            <v>M</v>
          </cell>
          <cell r="I1" t="str">
            <v>DOKIS Dobrodzień</v>
          </cell>
          <cell r="J1" t="str">
            <v>DOKIS DOBRODZIEŃ</v>
          </cell>
          <cell r="K1" t="str">
            <v>opolskie</v>
          </cell>
        </row>
        <row r="2">
          <cell r="A2" t="str">
            <v>KAPELA Marek</v>
          </cell>
          <cell r="B2">
            <v>27741</v>
          </cell>
          <cell r="C2" t="str">
            <v>2016/2017</v>
          </cell>
          <cell r="D2" t="str">
            <v>2016-08-30 LO</v>
          </cell>
          <cell r="E2" t="str">
            <v>03304</v>
          </cell>
          <cell r="F2" t="str">
            <v>S</v>
          </cell>
          <cell r="G2">
            <v>30135</v>
          </cell>
          <cell r="H2" t="str">
            <v>M</v>
          </cell>
          <cell r="I2" t="str">
            <v>DOKIS Dobrodzień</v>
          </cell>
          <cell r="J2" t="str">
            <v>DOKIS DOBRODZIEŃ</v>
          </cell>
          <cell r="K2" t="str">
            <v>opolskie</v>
          </cell>
        </row>
        <row r="3">
          <cell r="A3" t="str">
            <v>KRYŚ Jarosław</v>
          </cell>
          <cell r="B3">
            <v>35656</v>
          </cell>
          <cell r="C3" t="str">
            <v>2016/2017</v>
          </cell>
          <cell r="D3" t="str">
            <v>2016-08-30 LO</v>
          </cell>
          <cell r="E3" t="str">
            <v>03305</v>
          </cell>
          <cell r="F3" t="str">
            <v>S</v>
          </cell>
          <cell r="G3">
            <v>28560</v>
          </cell>
          <cell r="H3" t="str">
            <v>M</v>
          </cell>
          <cell r="I3" t="str">
            <v>DOKIS Dobrodzień</v>
          </cell>
          <cell r="J3" t="str">
            <v>DOKIS DOBRODZIEŃ</v>
          </cell>
          <cell r="K3" t="str">
            <v>opolskie</v>
          </cell>
        </row>
        <row r="4">
          <cell r="A4" t="str">
            <v>OLIWA Tomasz</v>
          </cell>
          <cell r="B4">
            <v>12674</v>
          </cell>
          <cell r="C4" t="str">
            <v>2016/2017</v>
          </cell>
          <cell r="D4" t="str">
            <v>2016-08-30 LO</v>
          </cell>
          <cell r="E4" t="str">
            <v>03301</v>
          </cell>
          <cell r="F4" t="str">
            <v>S</v>
          </cell>
          <cell r="G4">
            <v>31085</v>
          </cell>
          <cell r="H4" t="str">
            <v>M</v>
          </cell>
          <cell r="I4" t="str">
            <v>DOKIS Dobrodzień</v>
          </cell>
          <cell r="J4" t="str">
            <v>DOKIS DOBRODZIEŃ</v>
          </cell>
          <cell r="K4" t="str">
            <v>opolskie</v>
          </cell>
        </row>
        <row r="5">
          <cell r="A5" t="str">
            <v>ZYGA Krzysztof</v>
          </cell>
          <cell r="B5">
            <v>1419</v>
          </cell>
          <cell r="C5" t="str">
            <v>2016/2017</v>
          </cell>
          <cell r="D5" t="str">
            <v>2016-08-30 LO BO BW</v>
          </cell>
          <cell r="E5" t="str">
            <v>03303</v>
          </cell>
          <cell r="F5" t="str">
            <v>S</v>
          </cell>
          <cell r="G5">
            <v>29860</v>
          </cell>
          <cell r="H5" t="str">
            <v>M</v>
          </cell>
          <cell r="I5" t="str">
            <v>DOKIS Dobrodzień</v>
          </cell>
          <cell r="J5" t="str">
            <v>DOKIS DOBRODZIEŃ</v>
          </cell>
          <cell r="K5" t="str">
            <v>opolskie</v>
          </cell>
        </row>
        <row r="6">
          <cell r="A6" t="str">
            <v>ADAMSKI Przemysław</v>
          </cell>
          <cell r="B6">
            <v>19696</v>
          </cell>
          <cell r="C6" t="str">
            <v>2016/2017</v>
          </cell>
          <cell r="D6" t="str">
            <v>2016-08-26 LO</v>
          </cell>
          <cell r="E6" t="str">
            <v>02662</v>
          </cell>
          <cell r="F6" t="str">
            <v>S</v>
          </cell>
          <cell r="G6">
            <v>32430</v>
          </cell>
          <cell r="H6" t="str">
            <v>M</v>
          </cell>
          <cell r="I6" t="str">
            <v>GUKS Byczyna</v>
          </cell>
          <cell r="J6" t="str">
            <v>GUKS BYCZYNA</v>
          </cell>
          <cell r="K6" t="str">
            <v>opolskie</v>
          </cell>
        </row>
        <row r="7">
          <cell r="A7" t="str">
            <v>KIJAK Maciej</v>
          </cell>
          <cell r="B7">
            <v>26495</v>
          </cell>
          <cell r="C7" t="str">
            <v>2016/2017</v>
          </cell>
          <cell r="D7" t="str">
            <v>2016-08-26 LO</v>
          </cell>
          <cell r="E7" t="str">
            <v>02663</v>
          </cell>
          <cell r="F7" t="str">
            <v>S</v>
          </cell>
          <cell r="G7">
            <v>34033</v>
          </cell>
          <cell r="H7" t="str">
            <v>M</v>
          </cell>
          <cell r="I7" t="str">
            <v>GUKS Byczyna</v>
          </cell>
          <cell r="J7" t="str">
            <v>GUKS BYCZYNA</v>
          </cell>
          <cell r="K7" t="str">
            <v>opolskie</v>
          </cell>
        </row>
        <row r="8">
          <cell r="A8" t="str">
            <v>KOCHAN Robert</v>
          </cell>
          <cell r="B8">
            <v>19700</v>
          </cell>
          <cell r="C8" t="str">
            <v>2016/2017</v>
          </cell>
          <cell r="D8" t="str">
            <v>2016-08-26 LO</v>
          </cell>
          <cell r="E8" t="str">
            <v>02664</v>
          </cell>
          <cell r="F8" t="str">
            <v>S</v>
          </cell>
          <cell r="G8">
            <v>24194</v>
          </cell>
          <cell r="H8" t="str">
            <v>M</v>
          </cell>
          <cell r="I8" t="str">
            <v>GUKS Byczyna</v>
          </cell>
          <cell r="J8" t="str">
            <v>GUKS BYCZYNA</v>
          </cell>
          <cell r="K8" t="str">
            <v>opolskie</v>
          </cell>
        </row>
        <row r="9">
          <cell r="A9" t="str">
            <v>SEMERES Piotr</v>
          </cell>
          <cell r="B9">
            <v>43606</v>
          </cell>
          <cell r="C9" t="str">
            <v>2016/2017</v>
          </cell>
          <cell r="D9" t="str">
            <v>2016-08-26 LO</v>
          </cell>
          <cell r="E9" t="str">
            <v>02665</v>
          </cell>
          <cell r="F9" t="str">
            <v>M</v>
          </cell>
          <cell r="G9">
            <v>36703</v>
          </cell>
          <cell r="H9" t="str">
            <v>M</v>
          </cell>
          <cell r="I9" t="str">
            <v>GUKS Byczyna</v>
          </cell>
          <cell r="J9" t="str">
            <v>GUKS BYCZYNA</v>
          </cell>
          <cell r="K9" t="str">
            <v>opolskie</v>
          </cell>
        </row>
        <row r="10">
          <cell r="A10" t="str">
            <v>SKOTNIK Paweł</v>
          </cell>
          <cell r="B10">
            <v>44640</v>
          </cell>
          <cell r="C10" t="str">
            <v>2016/2017</v>
          </cell>
          <cell r="D10" t="str">
            <v>2016-08-26 LO</v>
          </cell>
          <cell r="E10" t="str">
            <v>02669</v>
          </cell>
          <cell r="F10" t="str">
            <v>M</v>
          </cell>
          <cell r="G10">
            <v>36705</v>
          </cell>
          <cell r="H10" t="str">
            <v>M</v>
          </cell>
          <cell r="I10" t="str">
            <v>GUKS Byczyna</v>
          </cell>
          <cell r="J10" t="str">
            <v>GUKS BYCZYNA</v>
          </cell>
          <cell r="K10" t="str">
            <v>opolskie</v>
          </cell>
        </row>
        <row r="11">
          <cell r="A11" t="str">
            <v>SKOTNIK Szymon</v>
          </cell>
          <cell r="B11">
            <v>45325</v>
          </cell>
          <cell r="C11" t="str">
            <v>2016/2017</v>
          </cell>
          <cell r="D11" t="str">
            <v>2016-08-26 N</v>
          </cell>
          <cell r="E11" t="str">
            <v>02670</v>
          </cell>
          <cell r="F11" t="str">
            <v>M</v>
          </cell>
          <cell r="G11">
            <v>38491</v>
          </cell>
          <cell r="H11" t="str">
            <v>M</v>
          </cell>
          <cell r="I11" t="str">
            <v>GUKS Byczyna</v>
          </cell>
          <cell r="J11" t="str">
            <v>GUKS BYCZYNA</v>
          </cell>
          <cell r="K11" t="str">
            <v>opolskie</v>
          </cell>
        </row>
        <row r="12">
          <cell r="A12" t="str">
            <v>SOBCZYK Albin</v>
          </cell>
          <cell r="B12">
            <v>35374</v>
          </cell>
          <cell r="C12" t="str">
            <v>2016/2017</v>
          </cell>
          <cell r="D12" t="str">
            <v>2016-08-26 LO</v>
          </cell>
          <cell r="E12" t="str">
            <v>02668</v>
          </cell>
          <cell r="F12" t="str">
            <v>M</v>
          </cell>
          <cell r="G12">
            <v>36850</v>
          </cell>
          <cell r="H12" t="str">
            <v>M</v>
          </cell>
          <cell r="I12" t="str">
            <v>GUKS Byczyna</v>
          </cell>
          <cell r="J12" t="str">
            <v>GUKS BYCZYNA</v>
          </cell>
          <cell r="K12" t="str">
            <v>opolskie</v>
          </cell>
        </row>
        <row r="13">
          <cell r="A13" t="str">
            <v>SOBCZYK Tobiasz</v>
          </cell>
          <cell r="B13">
            <v>35375</v>
          </cell>
          <cell r="C13" t="str">
            <v>2016/2017</v>
          </cell>
          <cell r="D13" t="str">
            <v>2016-08-26 LO</v>
          </cell>
          <cell r="E13" t="str">
            <v>02667</v>
          </cell>
          <cell r="F13" t="str">
            <v>M</v>
          </cell>
          <cell r="G13">
            <v>36850</v>
          </cell>
          <cell r="H13" t="str">
            <v>M</v>
          </cell>
          <cell r="I13" t="str">
            <v>GUKS Byczyna</v>
          </cell>
          <cell r="J13" t="str">
            <v>GUKS BYCZYNA</v>
          </cell>
          <cell r="K13" t="str">
            <v>opolskie</v>
          </cell>
        </row>
        <row r="14">
          <cell r="A14" t="str">
            <v>SWERHUN Jakub</v>
          </cell>
          <cell r="B14">
            <v>19701</v>
          </cell>
          <cell r="C14" t="str">
            <v>2016/2017</v>
          </cell>
          <cell r="D14" t="str">
            <v>2016-08-26 LO</v>
          </cell>
          <cell r="E14" t="str">
            <v>02666</v>
          </cell>
          <cell r="F14" t="str">
            <v>S</v>
          </cell>
          <cell r="G14">
            <v>32811</v>
          </cell>
          <cell r="H14" t="str">
            <v>M</v>
          </cell>
          <cell r="I14" t="str">
            <v>GUKS Byczyna</v>
          </cell>
          <cell r="J14" t="str">
            <v>GUKS BYCZYNA</v>
          </cell>
          <cell r="K14" t="str">
            <v>opolskie</v>
          </cell>
        </row>
        <row r="15">
          <cell r="A15" t="str">
            <v>BAZIAK Hubert</v>
          </cell>
          <cell r="B15">
            <v>42398</v>
          </cell>
          <cell r="C15" t="str">
            <v>2016/2017</v>
          </cell>
          <cell r="D15" t="str">
            <v>2016-08-29 LO</v>
          </cell>
          <cell r="E15" t="str">
            <v>03164</v>
          </cell>
          <cell r="F15" t="str">
            <v>M</v>
          </cell>
          <cell r="G15">
            <v>38820</v>
          </cell>
          <cell r="H15" t="str">
            <v>M</v>
          </cell>
          <cell r="I15" t="str">
            <v>KLUB AZS PWSZ Nysa</v>
          </cell>
          <cell r="J15" t="str">
            <v>KLUB AZS PWSZ NYSA</v>
          </cell>
          <cell r="K15" t="str">
            <v>opolskie</v>
          </cell>
        </row>
        <row r="16">
          <cell r="A16" t="str">
            <v>BEDNARZ Maksymilian</v>
          </cell>
          <cell r="B16">
            <v>42747</v>
          </cell>
          <cell r="C16" t="str">
            <v>2016/2017</v>
          </cell>
          <cell r="D16" t="str">
            <v>2016-08-29 LO</v>
          </cell>
          <cell r="E16" t="str">
            <v>03166</v>
          </cell>
          <cell r="F16" t="str">
            <v>M</v>
          </cell>
          <cell r="G16">
            <v>38283</v>
          </cell>
          <cell r="H16" t="str">
            <v>M</v>
          </cell>
          <cell r="I16" t="str">
            <v>KLUB AZS PWSZ Nysa</v>
          </cell>
          <cell r="J16" t="str">
            <v>KLUB AZS PWSZ NYSA</v>
          </cell>
          <cell r="K16" t="str">
            <v>opolskie</v>
          </cell>
        </row>
        <row r="17">
          <cell r="A17" t="str">
            <v>BUDKIEWICZ Szymon</v>
          </cell>
          <cell r="B17">
            <v>25298</v>
          </cell>
          <cell r="C17" t="str">
            <v>2016/2017</v>
          </cell>
          <cell r="D17" t="str">
            <v>2016-08-09 LO</v>
          </cell>
          <cell r="E17" t="str">
            <v>01321</v>
          </cell>
          <cell r="F17" t="str">
            <v>S</v>
          </cell>
          <cell r="G17">
            <v>35580</v>
          </cell>
          <cell r="H17" t="str">
            <v>M</v>
          </cell>
          <cell r="I17" t="str">
            <v>KLUB AZS PWSZ Nysa</v>
          </cell>
          <cell r="J17" t="str">
            <v>KLUB AZS PWSZ NYSA</v>
          </cell>
          <cell r="K17" t="str">
            <v>opolskie</v>
          </cell>
        </row>
        <row r="18">
          <cell r="A18" t="str">
            <v>CIASTOŃ Tomasz</v>
          </cell>
          <cell r="B18">
            <v>42399</v>
          </cell>
          <cell r="C18" t="str">
            <v>2016/2017</v>
          </cell>
          <cell r="D18" t="str">
            <v>2016-08-29 LO</v>
          </cell>
          <cell r="E18" t="str">
            <v>03167</v>
          </cell>
          <cell r="F18" t="str">
            <v>M</v>
          </cell>
          <cell r="G18">
            <v>39350</v>
          </cell>
          <cell r="H18" t="str">
            <v>M</v>
          </cell>
          <cell r="I18" t="str">
            <v>KLUB AZS PWSZ Nysa</v>
          </cell>
          <cell r="J18" t="str">
            <v>KLUB AZS PWSZ NYSA</v>
          </cell>
          <cell r="K18" t="str">
            <v>opolskie</v>
          </cell>
        </row>
        <row r="19">
          <cell r="A19" t="str">
            <v>CICHOŃSKI Kamil</v>
          </cell>
          <cell r="B19">
            <v>42400</v>
          </cell>
          <cell r="C19" t="str">
            <v>2016/2017</v>
          </cell>
          <cell r="D19" t="str">
            <v>2016-08-29 LO</v>
          </cell>
          <cell r="E19" t="str">
            <v>03169</v>
          </cell>
          <cell r="F19" t="str">
            <v>M</v>
          </cell>
          <cell r="G19">
            <v>38777</v>
          </cell>
          <cell r="H19" t="str">
            <v>M</v>
          </cell>
          <cell r="I19" t="str">
            <v>KLUB AZS PWSZ Nysa</v>
          </cell>
          <cell r="J19" t="str">
            <v>KLUB AZS PWSZ NYSA</v>
          </cell>
          <cell r="K19" t="str">
            <v>opolskie</v>
          </cell>
        </row>
        <row r="20">
          <cell r="A20" t="str">
            <v>DWORAKOWSKI Rafał</v>
          </cell>
          <cell r="B20">
            <v>10473</v>
          </cell>
          <cell r="C20" t="str">
            <v>2016/2017</v>
          </cell>
          <cell r="D20" t="str">
            <v>2016-08-09 LO</v>
          </cell>
          <cell r="E20" t="str">
            <v>01317</v>
          </cell>
          <cell r="F20" t="str">
            <v>S</v>
          </cell>
          <cell r="G20">
            <v>33885</v>
          </cell>
          <cell r="H20" t="str">
            <v>M</v>
          </cell>
          <cell r="I20" t="str">
            <v>KLUB AZS PWSZ Nysa</v>
          </cell>
          <cell r="J20" t="str">
            <v>KLUB AZS PWSZ NYSA</v>
          </cell>
          <cell r="K20" t="str">
            <v>opolskie</v>
          </cell>
        </row>
        <row r="21">
          <cell r="A21" t="str">
            <v>GAJDA Krystian</v>
          </cell>
          <cell r="B21">
            <v>35029</v>
          </cell>
          <cell r="C21" t="str">
            <v>2016/2017</v>
          </cell>
          <cell r="D21" t="str">
            <v>2016-08-09 LO</v>
          </cell>
          <cell r="E21" t="str">
            <v>01319</v>
          </cell>
          <cell r="F21" t="str">
            <v>S</v>
          </cell>
          <cell r="G21">
            <v>34733</v>
          </cell>
          <cell r="H21" t="str">
            <v>M</v>
          </cell>
          <cell r="I21" t="str">
            <v>KLUB AZS PWSZ Nysa</v>
          </cell>
          <cell r="J21" t="str">
            <v>KLUB AZS PWSZ NYSA</v>
          </cell>
          <cell r="K21" t="str">
            <v>opolskie</v>
          </cell>
        </row>
        <row r="22">
          <cell r="A22" t="str">
            <v>GALAS Michał</v>
          </cell>
          <cell r="B22">
            <v>18981</v>
          </cell>
          <cell r="C22" t="str">
            <v>2016/2017</v>
          </cell>
          <cell r="D22" t="str">
            <v>2016-08-09 LO</v>
          </cell>
          <cell r="E22" t="str">
            <v>01318</v>
          </cell>
          <cell r="F22" t="str">
            <v>S</v>
          </cell>
          <cell r="G22">
            <v>35016</v>
          </cell>
          <cell r="H22" t="str">
            <v>M</v>
          </cell>
          <cell r="I22" t="str">
            <v>KLUB AZS PWSZ Nysa</v>
          </cell>
          <cell r="J22" t="str">
            <v>KLUB AZS PWSZ NYSA</v>
          </cell>
          <cell r="K22" t="str">
            <v>opolskie</v>
          </cell>
        </row>
        <row r="23">
          <cell r="A23" t="str">
            <v>GRESZCZUK Rafał</v>
          </cell>
          <cell r="B23">
            <v>42401</v>
          </cell>
          <cell r="C23" t="str">
            <v>2016/2017</v>
          </cell>
          <cell r="D23" t="str">
            <v>2016-08-29 LO</v>
          </cell>
          <cell r="E23" t="str">
            <v>03171</v>
          </cell>
          <cell r="F23" t="str">
            <v>M</v>
          </cell>
          <cell r="G23">
            <v>38156</v>
          </cell>
          <cell r="H23" t="str">
            <v>M</v>
          </cell>
          <cell r="I23" t="str">
            <v>KLUB AZS PWSZ Nysa</v>
          </cell>
          <cell r="J23" t="str">
            <v>KLUB AZS PWSZ NYSA</v>
          </cell>
          <cell r="K23" t="str">
            <v>opolskie</v>
          </cell>
        </row>
        <row r="24">
          <cell r="A24" t="str">
            <v>KABZA Daniel</v>
          </cell>
          <cell r="B24">
            <v>31066</v>
          </cell>
          <cell r="C24" t="str">
            <v>2016/2017</v>
          </cell>
          <cell r="D24" t="str">
            <v>2016-08-09 LO</v>
          </cell>
          <cell r="E24" t="str">
            <v>01326</v>
          </cell>
          <cell r="F24" t="str">
            <v>S</v>
          </cell>
          <cell r="G24">
            <v>28159</v>
          </cell>
          <cell r="H24" t="str">
            <v>M</v>
          </cell>
          <cell r="I24" t="str">
            <v>KLUB AZS PWSZ Nysa</v>
          </cell>
          <cell r="J24" t="str">
            <v>KLUB AZS PWSZ NYSA</v>
          </cell>
          <cell r="K24" t="str">
            <v>opolskie</v>
          </cell>
        </row>
        <row r="25">
          <cell r="A25" t="str">
            <v>KASPEROWICZ Jerzy</v>
          </cell>
          <cell r="B25">
            <v>10609</v>
          </cell>
          <cell r="C25" t="str">
            <v>2016/2017</v>
          </cell>
          <cell r="D25" t="str">
            <v>2016-08-09 LO</v>
          </cell>
          <cell r="E25" t="str">
            <v>01323</v>
          </cell>
          <cell r="F25" t="str">
            <v>S</v>
          </cell>
          <cell r="G25">
            <v>25233</v>
          </cell>
          <cell r="H25" t="str">
            <v>M</v>
          </cell>
          <cell r="I25" t="str">
            <v>KLUB AZS PWSZ Nysa</v>
          </cell>
          <cell r="J25" t="str">
            <v>KLUB AZS PWSZ NYSA</v>
          </cell>
          <cell r="K25" t="str">
            <v>opolskie</v>
          </cell>
        </row>
        <row r="26">
          <cell r="A26" t="str">
            <v>KOLMAN Marcin</v>
          </cell>
          <cell r="B26">
            <v>29876</v>
          </cell>
          <cell r="C26" t="str">
            <v>2016/2017</v>
          </cell>
          <cell r="D26" t="str">
            <v>2016-08-09 LO</v>
          </cell>
          <cell r="E26" t="str">
            <v>01320</v>
          </cell>
          <cell r="F26" t="str">
            <v>S</v>
          </cell>
          <cell r="G26">
            <v>35630</v>
          </cell>
          <cell r="H26" t="str">
            <v>M</v>
          </cell>
          <cell r="I26" t="str">
            <v>KLUB AZS PWSZ Nysa</v>
          </cell>
          <cell r="J26" t="str">
            <v>KLUB AZS PWSZ NYSA</v>
          </cell>
          <cell r="K26" t="str">
            <v>opolskie</v>
          </cell>
        </row>
        <row r="27">
          <cell r="A27" t="str">
            <v>KOŁODZIEJ Mariusz</v>
          </cell>
          <cell r="B27">
            <v>25313</v>
          </cell>
          <cell r="C27" t="str">
            <v>2016/2017</v>
          </cell>
          <cell r="D27" t="str">
            <v>2016-08-09 LO</v>
          </cell>
          <cell r="E27" t="str">
            <v>01325</v>
          </cell>
          <cell r="F27" t="str">
            <v>S</v>
          </cell>
          <cell r="G27">
            <v>23177</v>
          </cell>
          <cell r="H27" t="str">
            <v>M</v>
          </cell>
          <cell r="I27" t="str">
            <v>KLUB AZS PWSZ Nysa</v>
          </cell>
          <cell r="J27" t="str">
            <v>KLUB AZS PWSZ NYSA</v>
          </cell>
          <cell r="K27" t="str">
            <v>opolskie</v>
          </cell>
        </row>
        <row r="28">
          <cell r="A28" t="str">
            <v>KUROWSKI Jakub</v>
          </cell>
          <cell r="B28">
            <v>42403</v>
          </cell>
          <cell r="C28" t="str">
            <v>2016/2017</v>
          </cell>
          <cell r="D28" t="str">
            <v>2016-08-29 LO</v>
          </cell>
          <cell r="E28" t="str">
            <v>03165</v>
          </cell>
          <cell r="F28" t="str">
            <v>M</v>
          </cell>
          <cell r="G28">
            <v>38969</v>
          </cell>
          <cell r="H28" t="str">
            <v>M</v>
          </cell>
          <cell r="I28" t="str">
            <v>KLUB AZS PWSZ Nysa</v>
          </cell>
          <cell r="J28" t="str">
            <v>KLUB AZS PWSZ NYSA</v>
          </cell>
          <cell r="K28" t="str">
            <v>opolskie</v>
          </cell>
        </row>
        <row r="29">
          <cell r="A29" t="str">
            <v>MATUSIAK Paulina</v>
          </cell>
          <cell r="B29">
            <v>22495</v>
          </cell>
          <cell r="C29" t="str">
            <v>2016/2017</v>
          </cell>
          <cell r="D29" t="str">
            <v>2016-07-15 LO</v>
          </cell>
          <cell r="E29" t="str">
            <v>00436</v>
          </cell>
          <cell r="F29" t="str">
            <v>L</v>
          </cell>
          <cell r="G29">
            <v>34423</v>
          </cell>
          <cell r="H29" t="str">
            <v>K</v>
          </cell>
          <cell r="I29" t="str">
            <v>KLUB AZS PWSZ Nysa</v>
          </cell>
          <cell r="J29" t="str">
            <v>KLUB AZS PWSZ NYSA</v>
          </cell>
          <cell r="K29" t="str">
            <v>opolskie</v>
          </cell>
        </row>
        <row r="30">
          <cell r="A30" t="str">
            <v>MICHORCZYK Natalia</v>
          </cell>
          <cell r="B30">
            <v>25437</v>
          </cell>
          <cell r="C30" t="str">
            <v>2016/2017</v>
          </cell>
          <cell r="D30" t="str">
            <v>2016-07-15 LO</v>
          </cell>
          <cell r="E30" t="str">
            <v>00432</v>
          </cell>
          <cell r="F30" t="str">
            <v>L</v>
          </cell>
          <cell r="G30">
            <v>34401</v>
          </cell>
          <cell r="H30" t="str">
            <v>K</v>
          </cell>
          <cell r="I30" t="str">
            <v>KLUB AZS PWSZ Nysa</v>
          </cell>
          <cell r="J30" t="str">
            <v>KLUB AZS PWSZ NYSA</v>
          </cell>
          <cell r="K30" t="str">
            <v>opolskie</v>
          </cell>
        </row>
        <row r="31">
          <cell r="A31" t="str">
            <v>MIELNIK Wiktor</v>
          </cell>
          <cell r="B31">
            <v>42404</v>
          </cell>
          <cell r="C31" t="str">
            <v>2016/2017</v>
          </cell>
          <cell r="D31" t="str">
            <v>2016-08-29 LO</v>
          </cell>
          <cell r="E31" t="str">
            <v>03172</v>
          </cell>
          <cell r="F31" t="str">
            <v>M</v>
          </cell>
          <cell r="G31">
            <v>38706</v>
          </cell>
          <cell r="H31" t="str">
            <v>M</v>
          </cell>
          <cell r="I31" t="str">
            <v>KLUB AZS PWSZ Nysa</v>
          </cell>
          <cell r="J31" t="str">
            <v>KLUB AZS PWSZ NYSA</v>
          </cell>
          <cell r="K31" t="str">
            <v>opolskie</v>
          </cell>
        </row>
        <row r="32">
          <cell r="A32" t="str">
            <v>NALEPA Dariusz</v>
          </cell>
          <cell r="B32">
            <v>27742</v>
          </cell>
          <cell r="C32" t="str">
            <v>2016/2017</v>
          </cell>
          <cell r="D32" t="str">
            <v>2016-08-09 LO</v>
          </cell>
          <cell r="E32" t="str">
            <v>01328</v>
          </cell>
          <cell r="F32" t="str">
            <v>S</v>
          </cell>
          <cell r="G32">
            <v>25266</v>
          </cell>
          <cell r="H32" t="str">
            <v>M</v>
          </cell>
          <cell r="I32" t="str">
            <v>KLUB AZS PWSZ Nysa</v>
          </cell>
          <cell r="J32" t="str">
            <v>KLUB AZS PWSZ NYSA</v>
          </cell>
          <cell r="K32" t="str">
            <v>opolskie</v>
          </cell>
        </row>
        <row r="33">
          <cell r="A33" t="str">
            <v>OSIŃSKA Katarzyna</v>
          </cell>
          <cell r="B33">
            <v>21859</v>
          </cell>
          <cell r="C33" t="str">
            <v>2016/2017</v>
          </cell>
          <cell r="D33" t="str">
            <v>2016-07-15 LO</v>
          </cell>
          <cell r="E33" t="str">
            <v>00437</v>
          </cell>
          <cell r="F33" t="str">
            <v>L</v>
          </cell>
          <cell r="G33">
            <v>34405</v>
          </cell>
          <cell r="H33" t="str">
            <v>K</v>
          </cell>
          <cell r="I33" t="str">
            <v>KLUB AZS PWSZ Nysa</v>
          </cell>
          <cell r="J33" t="str">
            <v>KLUB AZS PWSZ NYSA</v>
          </cell>
          <cell r="K33" t="str">
            <v>opolskie</v>
          </cell>
        </row>
        <row r="34">
          <cell r="A34" t="str">
            <v>PASZEK Patrycja</v>
          </cell>
          <cell r="B34">
            <v>25852</v>
          </cell>
          <cell r="C34" t="str">
            <v>2016/2017</v>
          </cell>
          <cell r="D34" t="str">
            <v>2016-07-15 LO</v>
          </cell>
          <cell r="E34" t="str">
            <v>00431</v>
          </cell>
          <cell r="F34" t="str">
            <v>L</v>
          </cell>
          <cell r="G34">
            <v>35045</v>
          </cell>
          <cell r="H34" t="str">
            <v>K</v>
          </cell>
          <cell r="I34" t="str">
            <v>KLUB AZS PWSZ Nysa</v>
          </cell>
          <cell r="J34" t="str">
            <v>KLUB AZS PWSZ NYSA</v>
          </cell>
          <cell r="K34" t="str">
            <v>opolskie</v>
          </cell>
        </row>
        <row r="35">
          <cell r="A35" t="str">
            <v>RAMZA Karol</v>
          </cell>
          <cell r="B35">
            <v>42749</v>
          </cell>
          <cell r="C35" t="str">
            <v>2016/2017</v>
          </cell>
          <cell r="D35" t="str">
            <v>2016-08-29 LO</v>
          </cell>
          <cell r="E35" t="str">
            <v>03168</v>
          </cell>
          <cell r="F35" t="str">
            <v>M</v>
          </cell>
          <cell r="G35">
            <v>38649</v>
          </cell>
          <cell r="H35" t="str">
            <v>M</v>
          </cell>
          <cell r="I35" t="str">
            <v>KLUB AZS PWSZ Nysa</v>
          </cell>
          <cell r="J35" t="str">
            <v>KLUB AZS PWSZ NYSA</v>
          </cell>
          <cell r="K35" t="str">
            <v>opolskie</v>
          </cell>
        </row>
        <row r="36">
          <cell r="A36" t="str">
            <v>ROGOZIŃSKI Szymon</v>
          </cell>
          <cell r="B36">
            <v>41087</v>
          </cell>
          <cell r="C36" t="str">
            <v>2016/2017</v>
          </cell>
          <cell r="D36" t="str">
            <v>2016-08-29 LO</v>
          </cell>
          <cell r="E36" t="str">
            <v>03163</v>
          </cell>
          <cell r="F36" t="str">
            <v>M</v>
          </cell>
          <cell r="G36">
            <v>38584</v>
          </cell>
          <cell r="H36" t="str">
            <v>M</v>
          </cell>
          <cell r="I36" t="str">
            <v>KLUB AZS PWSZ Nysa</v>
          </cell>
          <cell r="J36" t="str">
            <v>KLUB AZS PWSZ NYSA</v>
          </cell>
          <cell r="K36" t="str">
            <v>opolskie</v>
          </cell>
        </row>
        <row r="37">
          <cell r="A37" t="str">
            <v>RYDZ Paulina</v>
          </cell>
          <cell r="B37">
            <v>22015</v>
          </cell>
          <cell r="C37" t="str">
            <v>2016/2017</v>
          </cell>
          <cell r="D37" t="str">
            <v>2016-07-15 LO</v>
          </cell>
          <cell r="E37" t="str">
            <v>00434</v>
          </cell>
          <cell r="F37" t="str">
            <v>L</v>
          </cell>
          <cell r="G37">
            <v>34957</v>
          </cell>
          <cell r="H37" t="str">
            <v>K</v>
          </cell>
          <cell r="I37" t="str">
            <v>KLUB AZS PWSZ Nysa</v>
          </cell>
          <cell r="J37" t="str">
            <v>KLUB AZS PWSZ NYSA</v>
          </cell>
          <cell r="K37" t="str">
            <v>opolskie</v>
          </cell>
        </row>
        <row r="38">
          <cell r="A38" t="str">
            <v>SIWEK Adam</v>
          </cell>
          <cell r="B38">
            <v>27261</v>
          </cell>
          <cell r="C38" t="str">
            <v>2016/2017</v>
          </cell>
          <cell r="D38" t="str">
            <v>2016-08-09 LO</v>
          </cell>
          <cell r="E38" t="str">
            <v>01324</v>
          </cell>
          <cell r="F38" t="str">
            <v>S</v>
          </cell>
          <cell r="G38">
            <v>24438</v>
          </cell>
          <cell r="H38" t="str">
            <v>M</v>
          </cell>
          <cell r="I38" t="str">
            <v>KLUB AZS PWSZ Nysa</v>
          </cell>
          <cell r="J38" t="str">
            <v>KLUB AZS PWSZ NYSA</v>
          </cell>
          <cell r="K38" t="str">
            <v>opolskie</v>
          </cell>
        </row>
        <row r="39">
          <cell r="A39" t="str">
            <v>SKIBA Marek</v>
          </cell>
          <cell r="B39">
            <v>10606</v>
          </cell>
          <cell r="C39" t="str">
            <v>2016/2017</v>
          </cell>
          <cell r="D39" t="str">
            <v>2016-08-09 LO</v>
          </cell>
          <cell r="E39" t="str">
            <v>01322</v>
          </cell>
          <cell r="F39" t="str">
            <v>S</v>
          </cell>
          <cell r="G39">
            <v>22129</v>
          </cell>
          <cell r="H39" t="str">
            <v>M</v>
          </cell>
          <cell r="I39" t="str">
            <v>KLUB AZS PWSZ Nysa</v>
          </cell>
          <cell r="J39" t="str">
            <v>KLUB AZS PWSZ NYSA</v>
          </cell>
          <cell r="K39" t="str">
            <v>opolskie</v>
          </cell>
        </row>
        <row r="40">
          <cell r="A40" t="str">
            <v>SKIBA Tomasz</v>
          </cell>
          <cell r="B40">
            <v>27278</v>
          </cell>
          <cell r="C40" t="str">
            <v>2016/2017</v>
          </cell>
          <cell r="D40" t="str">
            <v>2016-08-09 LO</v>
          </cell>
          <cell r="E40" t="str">
            <v>01329</v>
          </cell>
          <cell r="F40" t="str">
            <v>S</v>
          </cell>
          <cell r="G40">
            <v>34542</v>
          </cell>
          <cell r="H40" t="str">
            <v>M</v>
          </cell>
          <cell r="I40" t="str">
            <v>KLUB AZS PWSZ Nysa</v>
          </cell>
          <cell r="J40" t="str">
            <v>KLUB AZS PWSZ NYSA</v>
          </cell>
          <cell r="K40" t="str">
            <v>opolskie</v>
          </cell>
        </row>
        <row r="41">
          <cell r="A41" t="str">
            <v>SZLEMPO Zbigniew</v>
          </cell>
          <cell r="B41">
            <v>31065</v>
          </cell>
          <cell r="C41" t="str">
            <v>2016/2017</v>
          </cell>
          <cell r="D41" t="str">
            <v>2016-08-09 LO</v>
          </cell>
          <cell r="E41" t="str">
            <v>01327</v>
          </cell>
          <cell r="F41" t="str">
            <v>S</v>
          </cell>
          <cell r="G41">
            <v>22120</v>
          </cell>
          <cell r="H41" t="str">
            <v>M</v>
          </cell>
          <cell r="I41" t="str">
            <v>KLUB AZS PWSZ Nysa</v>
          </cell>
          <cell r="J41" t="str">
            <v>KLUB AZS PWSZ NYSA</v>
          </cell>
          <cell r="K41" t="str">
            <v>opolskie</v>
          </cell>
        </row>
        <row r="42">
          <cell r="A42" t="str">
            <v>SZYSZKA Kamil</v>
          </cell>
          <cell r="B42">
            <v>22224</v>
          </cell>
          <cell r="C42" t="str">
            <v>2016/2017</v>
          </cell>
          <cell r="D42" t="str">
            <v>2016-08-29 LO</v>
          </cell>
          <cell r="E42" t="str">
            <v>03173</v>
          </cell>
          <cell r="F42" t="str">
            <v>S</v>
          </cell>
          <cell r="G42">
            <v>34443</v>
          </cell>
          <cell r="H42" t="str">
            <v>M</v>
          </cell>
          <cell r="I42" t="str">
            <v>KLUB AZS PWSZ Nysa</v>
          </cell>
          <cell r="J42" t="str">
            <v>KLUB AZS PWSZ NYSA</v>
          </cell>
          <cell r="K42" t="str">
            <v>opolskie</v>
          </cell>
        </row>
        <row r="43">
          <cell r="A43" t="str">
            <v>WŁUCZYŃSKA Ksenia</v>
          </cell>
          <cell r="B43">
            <v>16469</v>
          </cell>
          <cell r="C43" t="str">
            <v>2016/2017</v>
          </cell>
          <cell r="D43" t="str">
            <v>2016-07-15 LO</v>
          </cell>
          <cell r="E43" t="str">
            <v>00433</v>
          </cell>
          <cell r="F43" t="str">
            <v>L</v>
          </cell>
          <cell r="G43">
            <v>34451</v>
          </cell>
          <cell r="H43" t="str">
            <v>K</v>
          </cell>
          <cell r="I43" t="str">
            <v>KLUB AZS PWSZ Nysa</v>
          </cell>
          <cell r="J43" t="str">
            <v>KLUB AZS PWSZ NYSA</v>
          </cell>
          <cell r="K43" t="str">
            <v>opolskie</v>
          </cell>
        </row>
        <row r="44">
          <cell r="A44" t="str">
            <v>WÓJCIK Piotr</v>
          </cell>
          <cell r="B44">
            <v>43749</v>
          </cell>
          <cell r="C44" t="str">
            <v>2016/2017</v>
          </cell>
          <cell r="D44" t="str">
            <v>2016-08-29 LO</v>
          </cell>
          <cell r="E44" t="str">
            <v>03170</v>
          </cell>
          <cell r="F44" t="str">
            <v>M</v>
          </cell>
          <cell r="G44">
            <v>38631</v>
          </cell>
          <cell r="H44" t="str">
            <v>M</v>
          </cell>
          <cell r="I44" t="str">
            <v>KLUB AZS PWSZ Nysa</v>
          </cell>
          <cell r="J44" t="str">
            <v>KLUB AZS PWSZ NYSA</v>
          </cell>
          <cell r="K44" t="str">
            <v>opolskie</v>
          </cell>
        </row>
        <row r="45">
          <cell r="A45" t="str">
            <v>WYDMUCH Daria</v>
          </cell>
          <cell r="B45">
            <v>18998</v>
          </cell>
          <cell r="C45" t="str">
            <v>2016/2017</v>
          </cell>
          <cell r="D45" t="str">
            <v>2016-07-15 LO</v>
          </cell>
          <cell r="E45" t="str">
            <v>00435</v>
          </cell>
          <cell r="F45" t="str">
            <v>L</v>
          </cell>
          <cell r="G45">
            <v>34417</v>
          </cell>
          <cell r="H45" t="str">
            <v>K</v>
          </cell>
          <cell r="I45" t="str">
            <v>KLUB AZS PWSZ Nysa</v>
          </cell>
          <cell r="J45" t="str">
            <v>KLUB AZS PWSZ NYSA</v>
          </cell>
          <cell r="K45" t="str">
            <v>opolskie</v>
          </cell>
        </row>
        <row r="46">
          <cell r="A46" t="str">
            <v>KADLEC Witesław (CZE)</v>
          </cell>
          <cell r="B46">
            <v>39907</v>
          </cell>
          <cell r="C46" t="str">
            <v>2016/2017</v>
          </cell>
          <cell r="D46" t="str">
            <v>2016-08-20 LO</v>
          </cell>
          <cell r="E46" t="str">
            <v>02109</v>
          </cell>
          <cell r="F46" t="str">
            <v>S</v>
          </cell>
          <cell r="G46">
            <v>23445</v>
          </cell>
          <cell r="H46" t="str">
            <v>M</v>
          </cell>
          <cell r="I46" t="str">
            <v>KS ORZEŁ Branice</v>
          </cell>
          <cell r="J46" t="str">
            <v>KS ORZEŁ BRANICE</v>
          </cell>
          <cell r="K46" t="str">
            <v>opolskie</v>
          </cell>
        </row>
        <row r="47">
          <cell r="A47" t="str">
            <v>KRAMARCZYK Artur</v>
          </cell>
          <cell r="B47">
            <v>39908</v>
          </cell>
          <cell r="C47" t="str">
            <v>2016/2017</v>
          </cell>
          <cell r="D47" t="str">
            <v>2016-09-05 LO</v>
          </cell>
          <cell r="E47" t="str">
            <v>08831</v>
          </cell>
          <cell r="F47" t="str">
            <v>S</v>
          </cell>
          <cell r="G47">
            <v>27222</v>
          </cell>
          <cell r="H47" t="str">
            <v>M</v>
          </cell>
          <cell r="I47" t="str">
            <v>KS ORZEŁ Branice</v>
          </cell>
          <cell r="J47" t="str">
            <v>KS ORZEŁ BRANICE</v>
          </cell>
          <cell r="K47" t="str">
            <v>opolskie</v>
          </cell>
        </row>
        <row r="48">
          <cell r="A48" t="str">
            <v>SZELIGA Aleksander</v>
          </cell>
          <cell r="B48">
            <v>25338</v>
          </cell>
          <cell r="C48" t="str">
            <v>2016/2017</v>
          </cell>
          <cell r="D48" t="str">
            <v>2016-08-20 LO</v>
          </cell>
          <cell r="E48" t="str">
            <v>02106</v>
          </cell>
          <cell r="F48" t="str">
            <v>S</v>
          </cell>
          <cell r="G48">
            <v>20969</v>
          </cell>
          <cell r="H48" t="str">
            <v>M</v>
          </cell>
          <cell r="I48" t="str">
            <v>KS ORZEŁ Branice</v>
          </cell>
          <cell r="J48" t="str">
            <v>KS ORZEŁ BRANICE</v>
          </cell>
          <cell r="K48" t="str">
            <v>opolskie</v>
          </cell>
        </row>
        <row r="49">
          <cell r="A49" t="str">
            <v>SZIMEK Ryszard (CZE)</v>
          </cell>
          <cell r="B49">
            <v>45260</v>
          </cell>
          <cell r="C49" t="str">
            <v>2016/2017</v>
          </cell>
          <cell r="D49" t="str">
            <v>2016-08-20 N</v>
          </cell>
          <cell r="E49" t="str">
            <v>02107</v>
          </cell>
          <cell r="F49" t="str">
            <v>S</v>
          </cell>
          <cell r="G49">
            <v>26855</v>
          </cell>
          <cell r="H49" t="str">
            <v>M</v>
          </cell>
          <cell r="I49" t="str">
            <v>KS ORZEŁ Branice</v>
          </cell>
          <cell r="J49" t="str">
            <v>KS ORZEŁ BRANICE</v>
          </cell>
          <cell r="K49" t="str">
            <v>opolskie</v>
          </cell>
        </row>
        <row r="50">
          <cell r="A50" t="str">
            <v>WALO Katarzyna</v>
          </cell>
          <cell r="B50">
            <v>25339</v>
          </cell>
          <cell r="C50" t="str">
            <v>2016/2017</v>
          </cell>
          <cell r="D50" t="str">
            <v>2016-08-20 LO</v>
          </cell>
          <cell r="E50" t="str">
            <v>02111</v>
          </cell>
          <cell r="F50" t="str">
            <v>S</v>
          </cell>
          <cell r="G50">
            <v>29454</v>
          </cell>
          <cell r="H50" t="str">
            <v>K</v>
          </cell>
          <cell r="I50" t="str">
            <v>KS ORZEŁ Branice</v>
          </cell>
          <cell r="J50" t="str">
            <v>KS ORZEŁ BRANICE</v>
          </cell>
          <cell r="K50" t="str">
            <v>opolskie</v>
          </cell>
        </row>
        <row r="51">
          <cell r="A51" t="str">
            <v>WICHNIAK Zdenek (CZE)</v>
          </cell>
          <cell r="B51">
            <v>29025</v>
          </cell>
          <cell r="C51" t="str">
            <v>2016/2017</v>
          </cell>
          <cell r="D51" t="str">
            <v>2016-08-20 LO</v>
          </cell>
          <cell r="E51" t="str">
            <v>02110</v>
          </cell>
          <cell r="F51" t="str">
            <v>S</v>
          </cell>
          <cell r="G51">
            <v>17122</v>
          </cell>
          <cell r="H51" t="str">
            <v>M</v>
          </cell>
          <cell r="I51" t="str">
            <v>KS ORZEŁ Branice</v>
          </cell>
          <cell r="J51" t="str">
            <v>KS ORZEŁ BRANICE</v>
          </cell>
          <cell r="K51" t="str">
            <v>opolskie</v>
          </cell>
        </row>
        <row r="52">
          <cell r="A52" t="str">
            <v>WYBIRAL Jarosław (CZE)</v>
          </cell>
          <cell r="B52">
            <v>45261</v>
          </cell>
          <cell r="C52" t="str">
            <v>2016/2017</v>
          </cell>
          <cell r="D52" t="str">
            <v>2016-08-20 N</v>
          </cell>
          <cell r="E52" t="str">
            <v>02108</v>
          </cell>
          <cell r="F52" t="str">
            <v>S</v>
          </cell>
          <cell r="G52">
            <v>18547</v>
          </cell>
          <cell r="H52" t="str">
            <v>M</v>
          </cell>
          <cell r="I52" t="str">
            <v>KS ORZEŁ Branice</v>
          </cell>
          <cell r="J52" t="str">
            <v>KS ORZEŁ BRANICE</v>
          </cell>
          <cell r="K52" t="str">
            <v>opolskie</v>
          </cell>
        </row>
        <row r="53">
          <cell r="A53" t="str">
            <v>CIEŻ Michał</v>
          </cell>
          <cell r="B53">
            <v>31306</v>
          </cell>
          <cell r="C53" t="str">
            <v>2016/2017</v>
          </cell>
          <cell r="D53" t="str">
            <v>2016-08-29 LO</v>
          </cell>
          <cell r="E53" t="str">
            <v>02886</v>
          </cell>
          <cell r="F53" t="str">
            <v>M</v>
          </cell>
          <cell r="G53">
            <v>36473</v>
          </cell>
          <cell r="H53" t="str">
            <v>M</v>
          </cell>
          <cell r="I53" t="str">
            <v>KTS KŁODNICA Kędzierzyn Koźle</v>
          </cell>
          <cell r="J53" t="str">
            <v>KTS KŁODNICA KĘDZIERZYN KOŹLE</v>
          </cell>
          <cell r="K53" t="str">
            <v>opolskie</v>
          </cell>
        </row>
        <row r="54">
          <cell r="A54" t="str">
            <v>CZUŻ Grzegorz</v>
          </cell>
          <cell r="B54">
            <v>19021</v>
          </cell>
          <cell r="C54" t="str">
            <v>2016/2017</v>
          </cell>
          <cell r="D54" t="str">
            <v>2016-08-29 LO</v>
          </cell>
          <cell r="E54" t="str">
            <v>02890</v>
          </cell>
          <cell r="F54" t="str">
            <v>S</v>
          </cell>
          <cell r="G54">
            <v>27037</v>
          </cell>
          <cell r="H54" t="str">
            <v>M</v>
          </cell>
          <cell r="I54" t="str">
            <v>KTS KŁODNICA Kędzierzyn Koźle</v>
          </cell>
          <cell r="J54" t="str">
            <v>KTS KŁODNICA KĘDZIERZYN KOŹLE</v>
          </cell>
          <cell r="K54" t="str">
            <v>opolskie</v>
          </cell>
        </row>
        <row r="55">
          <cell r="A55" t="str">
            <v>DENEKA Jan</v>
          </cell>
          <cell r="B55">
            <v>44780</v>
          </cell>
          <cell r="C55" t="str">
            <v>2016/2017</v>
          </cell>
          <cell r="D55" t="str">
            <v>2016-08-29 LO</v>
          </cell>
          <cell r="E55" t="str">
            <v>02887</v>
          </cell>
          <cell r="F55" t="str">
            <v>M</v>
          </cell>
          <cell r="G55">
            <v>38996</v>
          </cell>
          <cell r="H55" t="str">
            <v>M</v>
          </cell>
          <cell r="I55" t="str">
            <v>KTS KŁODNICA Kędzierzyn Koźle</v>
          </cell>
          <cell r="J55" t="str">
            <v>KTS KŁODNICA KĘDZIERZYN KOŹLE</v>
          </cell>
          <cell r="K55" t="str">
            <v>opolskie</v>
          </cell>
        </row>
        <row r="56">
          <cell r="A56" t="str">
            <v>MAREK Magdalena</v>
          </cell>
          <cell r="B56">
            <v>35422</v>
          </cell>
          <cell r="C56" t="str">
            <v>2016/2017</v>
          </cell>
          <cell r="D56" t="str">
            <v>2016-08-29 LO</v>
          </cell>
          <cell r="E56" t="str">
            <v>02885</v>
          </cell>
          <cell r="F56" t="str">
            <v>M</v>
          </cell>
          <cell r="G56">
            <v>37024</v>
          </cell>
          <cell r="H56" t="str">
            <v>K</v>
          </cell>
          <cell r="I56" t="str">
            <v>KTS KŁODNICA Kędzierzyn Koźle</v>
          </cell>
          <cell r="J56" t="str">
            <v>KTS KŁODNICA KĘDZIERZYN KOŹLE</v>
          </cell>
          <cell r="K56" t="str">
            <v>opolskie</v>
          </cell>
        </row>
        <row r="57">
          <cell r="A57" t="str">
            <v>SYNYSZYN Wojciech</v>
          </cell>
          <cell r="B57">
            <v>43571</v>
          </cell>
          <cell r="C57" t="str">
            <v>2016/2017</v>
          </cell>
          <cell r="D57" t="str">
            <v>2016-08-29 LO</v>
          </cell>
          <cell r="E57" t="str">
            <v>02884</v>
          </cell>
          <cell r="F57" t="str">
            <v>M</v>
          </cell>
          <cell r="G57">
            <v>36624</v>
          </cell>
          <cell r="H57" t="str">
            <v>M</v>
          </cell>
          <cell r="I57" t="str">
            <v>KTS KŁODNICA Kędzierzyn Koźle</v>
          </cell>
          <cell r="J57" t="str">
            <v>KTS KŁODNICA KĘDZIERZYN KOŹLE</v>
          </cell>
          <cell r="K57" t="str">
            <v>opolskie</v>
          </cell>
        </row>
        <row r="58">
          <cell r="A58" t="str">
            <v>SZARF Radosław</v>
          </cell>
          <cell r="B58">
            <v>19019</v>
          </cell>
          <cell r="C58" t="str">
            <v>2016/2017</v>
          </cell>
          <cell r="D58" t="str">
            <v>2016-08-29 LO</v>
          </cell>
          <cell r="E58" t="str">
            <v>02891</v>
          </cell>
          <cell r="F58" t="str">
            <v>S</v>
          </cell>
          <cell r="G58">
            <v>24176</v>
          </cell>
          <cell r="H58" t="str">
            <v>M</v>
          </cell>
          <cell r="I58" t="str">
            <v>KTS KŁODNICA Kędzierzyn Koźle</v>
          </cell>
          <cell r="J58" t="str">
            <v>KTS KŁODNICA KĘDZIERZYN KOŹLE</v>
          </cell>
          <cell r="K58" t="str">
            <v>opolskie</v>
          </cell>
        </row>
        <row r="59">
          <cell r="A59" t="str">
            <v>TARASZKIEWICZ Jarosław</v>
          </cell>
          <cell r="B59">
            <v>19017</v>
          </cell>
          <cell r="C59" t="str">
            <v>2016/2017</v>
          </cell>
          <cell r="D59" t="str">
            <v>2016-08-29 LO</v>
          </cell>
          <cell r="E59" t="str">
            <v>02888</v>
          </cell>
          <cell r="F59" t="str">
            <v>S</v>
          </cell>
          <cell r="G59">
            <v>27073</v>
          </cell>
          <cell r="H59" t="str">
            <v>M</v>
          </cell>
          <cell r="I59" t="str">
            <v>KTS KŁODNICA Kędzierzyn Koźle</v>
          </cell>
          <cell r="J59" t="str">
            <v>KTS KŁODNICA KĘDZIERZYN KOŹLE</v>
          </cell>
          <cell r="K59" t="str">
            <v>opolskie</v>
          </cell>
        </row>
        <row r="60">
          <cell r="A60" t="str">
            <v>WILK Piotr</v>
          </cell>
          <cell r="B60">
            <v>14396</v>
          </cell>
          <cell r="C60" t="str">
            <v>2016/2017</v>
          </cell>
          <cell r="D60" t="str">
            <v>2016-08-29 LO</v>
          </cell>
          <cell r="E60" t="str">
            <v>02889</v>
          </cell>
          <cell r="F60" t="str">
            <v>S</v>
          </cell>
          <cell r="G60">
            <v>19141</v>
          </cell>
          <cell r="H60" t="str">
            <v>M</v>
          </cell>
          <cell r="I60" t="str">
            <v>KTS KŁODNICA Kędzierzyn Koźle</v>
          </cell>
          <cell r="J60" t="str">
            <v>KTS KŁODNICA KĘDZIERZYN KOŹLE</v>
          </cell>
          <cell r="K60" t="str">
            <v>opolskie</v>
          </cell>
        </row>
        <row r="61">
          <cell r="A61" t="str">
            <v>WYDRA Dawid</v>
          </cell>
          <cell r="B61">
            <v>38498</v>
          </cell>
          <cell r="C61" t="str">
            <v>2016/2017</v>
          </cell>
          <cell r="D61" t="str">
            <v>2016-08-29 LO</v>
          </cell>
          <cell r="E61" t="str">
            <v>02883</v>
          </cell>
          <cell r="F61" t="str">
            <v>M</v>
          </cell>
          <cell r="G61">
            <v>36582</v>
          </cell>
          <cell r="H61" t="str">
            <v>M</v>
          </cell>
          <cell r="I61" t="str">
            <v>KTS KŁODNICA Kędzierzyn Koźle</v>
          </cell>
          <cell r="J61" t="str">
            <v>KTS KŁODNICA KĘDZIERZYN KOŹLE</v>
          </cell>
          <cell r="K61" t="str">
            <v>opolskie</v>
          </cell>
        </row>
        <row r="62">
          <cell r="A62" t="str">
            <v>WYDRA Michał</v>
          </cell>
          <cell r="B62">
            <v>38497</v>
          </cell>
          <cell r="C62" t="str">
            <v>2016/2017</v>
          </cell>
          <cell r="D62" t="str">
            <v>2016-08-29 LO</v>
          </cell>
          <cell r="E62" t="str">
            <v>02882</v>
          </cell>
          <cell r="F62" t="str">
            <v>M</v>
          </cell>
          <cell r="G62">
            <v>39045</v>
          </cell>
          <cell r="H62" t="str">
            <v>M</v>
          </cell>
          <cell r="I62" t="str">
            <v>KTS KŁODNICA Kędzierzyn Koźle</v>
          </cell>
          <cell r="J62" t="str">
            <v>KTS KŁODNICA KĘDZIERZYN KOŹLE</v>
          </cell>
          <cell r="K62" t="str">
            <v>opolskie</v>
          </cell>
        </row>
        <row r="63">
          <cell r="A63" t="str">
            <v>ADAMSKI Andrzej</v>
          </cell>
          <cell r="B63">
            <v>4</v>
          </cell>
          <cell r="C63" t="str">
            <v>2016/2017</v>
          </cell>
          <cell r="D63" t="str">
            <v>2016-09-08 LO</v>
          </cell>
          <cell r="E63" t="str">
            <v>06538</v>
          </cell>
          <cell r="F63" t="str">
            <v>S</v>
          </cell>
          <cell r="G63">
            <v>27220</v>
          </cell>
          <cell r="H63" t="str">
            <v>M</v>
          </cell>
          <cell r="I63" t="str">
            <v>KTS LEW Głubczyce</v>
          </cell>
          <cell r="J63" t="str">
            <v>KTS LEW GŁUBCZYCE</v>
          </cell>
          <cell r="K63" t="str">
            <v>opolskie</v>
          </cell>
        </row>
        <row r="64">
          <cell r="A64" t="str">
            <v>ADAMSKI Mateusz</v>
          </cell>
          <cell r="B64">
            <v>25297</v>
          </cell>
          <cell r="C64" t="str">
            <v>2016/2017</v>
          </cell>
          <cell r="D64" t="str">
            <v>2016-09-08 LO</v>
          </cell>
          <cell r="E64" t="str">
            <v>06539</v>
          </cell>
          <cell r="F64" t="str">
            <v>S</v>
          </cell>
          <cell r="G64">
            <v>35646</v>
          </cell>
          <cell r="H64" t="str">
            <v>M</v>
          </cell>
          <cell r="I64" t="str">
            <v>KTS LEW Głubczyce</v>
          </cell>
          <cell r="J64" t="str">
            <v>KTS LEW GŁUBCZYCE</v>
          </cell>
          <cell r="K64" t="str">
            <v>opolskie</v>
          </cell>
        </row>
        <row r="65">
          <cell r="A65" t="str">
            <v>BARAN Tomasz</v>
          </cell>
          <cell r="B65">
            <v>41490</v>
          </cell>
          <cell r="C65" t="str">
            <v>2016/2017</v>
          </cell>
          <cell r="D65" t="str">
            <v>2016-09-08 LO</v>
          </cell>
          <cell r="E65" t="str">
            <v>06543</v>
          </cell>
          <cell r="F65" t="str">
            <v>M</v>
          </cell>
          <cell r="G65">
            <v>36974</v>
          </cell>
          <cell r="H65" t="str">
            <v>M</v>
          </cell>
          <cell r="I65" t="str">
            <v>KTS LEW Głubczyce</v>
          </cell>
          <cell r="J65" t="str">
            <v>KTS LEW GŁUBCZYCE</v>
          </cell>
          <cell r="K65" t="str">
            <v>opolskie</v>
          </cell>
        </row>
        <row r="66">
          <cell r="A66" t="str">
            <v>BUBIAK Zbigniew</v>
          </cell>
          <cell r="B66">
            <v>31957</v>
          </cell>
          <cell r="C66" t="str">
            <v>2016/2017</v>
          </cell>
          <cell r="D66" t="str">
            <v>2016-09-08 LO</v>
          </cell>
          <cell r="E66" t="str">
            <v>06540</v>
          </cell>
          <cell r="F66" t="str">
            <v>S</v>
          </cell>
          <cell r="G66">
            <v>24762</v>
          </cell>
          <cell r="H66" t="str">
            <v>M</v>
          </cell>
          <cell r="I66" t="str">
            <v>KTS LEW Głubczyce</v>
          </cell>
          <cell r="J66" t="str">
            <v>KTS LEW GŁUBCZYCE</v>
          </cell>
          <cell r="K66" t="str">
            <v>opolskie</v>
          </cell>
        </row>
        <row r="67">
          <cell r="A67" t="str">
            <v>GÓRALSKI Adam</v>
          </cell>
          <cell r="B67">
            <v>29193</v>
          </cell>
          <cell r="C67" t="str">
            <v>2016/2017</v>
          </cell>
          <cell r="D67" t="str">
            <v>2016-09-08 LO</v>
          </cell>
          <cell r="E67" t="str">
            <v>06541</v>
          </cell>
          <cell r="F67" t="str">
            <v>S</v>
          </cell>
          <cell r="G67">
            <v>25595</v>
          </cell>
          <cell r="H67" t="str">
            <v>M</v>
          </cell>
          <cell r="I67" t="str">
            <v>KTS LEW Głubczyce</v>
          </cell>
          <cell r="J67" t="str">
            <v>KTS LEW GŁUBCZYCE</v>
          </cell>
          <cell r="K67" t="str">
            <v>opolskie</v>
          </cell>
        </row>
        <row r="68">
          <cell r="A68" t="str">
            <v xml:space="preserve">JANICZEK Karol </v>
          </cell>
          <cell r="B68">
            <v>45910</v>
          </cell>
          <cell r="C68" t="str">
            <v>2016/2017</v>
          </cell>
          <cell r="D68" t="str">
            <v>2016-09-08 N</v>
          </cell>
          <cell r="E68" t="str">
            <v>06546</v>
          </cell>
          <cell r="F68" t="str">
            <v>M</v>
          </cell>
          <cell r="G68">
            <v>38070</v>
          </cell>
          <cell r="H68" t="str">
            <v>M</v>
          </cell>
          <cell r="I68" t="str">
            <v>KTS LEW Głubczyce</v>
          </cell>
          <cell r="J68" t="str">
            <v>KTS LEW GŁUBCZYCE</v>
          </cell>
          <cell r="K68" t="str">
            <v>opolskie</v>
          </cell>
        </row>
        <row r="69">
          <cell r="A69" t="str">
            <v>JAWOR Krzysztof</v>
          </cell>
          <cell r="B69">
            <v>40476</v>
          </cell>
          <cell r="C69" t="str">
            <v>2016/2017</v>
          </cell>
          <cell r="D69" t="str">
            <v>2016-09-08 LO</v>
          </cell>
          <cell r="E69" t="str">
            <v>06542</v>
          </cell>
          <cell r="F69" t="str">
            <v>S</v>
          </cell>
          <cell r="G69">
            <v>32092</v>
          </cell>
          <cell r="H69" t="str">
            <v>M</v>
          </cell>
          <cell r="I69" t="str">
            <v>KTS LEW Głubczyce</v>
          </cell>
          <cell r="J69" t="str">
            <v>KTS LEW GŁUBCZYCE</v>
          </cell>
          <cell r="K69" t="str">
            <v>opolskie</v>
          </cell>
        </row>
        <row r="70">
          <cell r="A70" t="str">
            <v>KAŹMIERCZAK Kacper</v>
          </cell>
          <cell r="B70">
            <v>41491</v>
          </cell>
          <cell r="C70" t="str">
            <v>2016/2017</v>
          </cell>
          <cell r="D70" t="str">
            <v>2016-09-08 LO</v>
          </cell>
          <cell r="E70" t="str">
            <v>06544</v>
          </cell>
          <cell r="F70" t="str">
            <v>M</v>
          </cell>
          <cell r="G70">
            <v>37420</v>
          </cell>
          <cell r="H70" t="str">
            <v>M</v>
          </cell>
          <cell r="I70" t="str">
            <v>KTS LEW Głubczyce</v>
          </cell>
          <cell r="J70" t="str">
            <v>KTS LEW GŁUBCZYCE</v>
          </cell>
          <cell r="K70" t="str">
            <v>opolskie</v>
          </cell>
        </row>
        <row r="71">
          <cell r="A71" t="str">
            <v xml:space="preserve">MACIAŁA Kacper </v>
          </cell>
          <cell r="B71">
            <v>45911</v>
          </cell>
          <cell r="C71" t="str">
            <v>2016/2017</v>
          </cell>
          <cell r="D71" t="str">
            <v>2016-09-08 N</v>
          </cell>
          <cell r="E71" t="str">
            <v>06547</v>
          </cell>
          <cell r="F71" t="str">
            <v>M</v>
          </cell>
          <cell r="G71">
            <v>37392</v>
          </cell>
          <cell r="H71" t="str">
            <v>M</v>
          </cell>
          <cell r="I71" t="str">
            <v>KTS LEW Głubczyce</v>
          </cell>
          <cell r="J71" t="str">
            <v>KTS LEW GŁUBCZYCE</v>
          </cell>
          <cell r="K71" t="str">
            <v>opolskie</v>
          </cell>
        </row>
        <row r="72">
          <cell r="A72" t="str">
            <v xml:space="preserve">MIELNIK Jakub </v>
          </cell>
          <cell r="B72">
            <v>45909</v>
          </cell>
          <cell r="C72" t="str">
            <v>2016/2017</v>
          </cell>
          <cell r="D72" t="str">
            <v>2016-09-08 N</v>
          </cell>
          <cell r="E72" t="str">
            <v>06545</v>
          </cell>
          <cell r="F72" t="str">
            <v>M</v>
          </cell>
          <cell r="G72">
            <v>37599</v>
          </cell>
          <cell r="H72" t="str">
            <v>M</v>
          </cell>
          <cell r="I72" t="str">
            <v>KTS LEW Głubczyce</v>
          </cell>
          <cell r="J72" t="str">
            <v>KTS LEW GŁUBCZYCE</v>
          </cell>
          <cell r="K72" t="str">
            <v>opolskie</v>
          </cell>
        </row>
        <row r="73">
          <cell r="A73" t="str">
            <v>BARAŃSKI Jacek</v>
          </cell>
          <cell r="B73">
            <v>22648</v>
          </cell>
          <cell r="C73" t="str">
            <v>2016/2017</v>
          </cell>
          <cell r="D73" t="str">
            <v>2016-08-30 LO</v>
          </cell>
          <cell r="E73" t="str">
            <v>03414</v>
          </cell>
          <cell r="F73" t="str">
            <v>S</v>
          </cell>
          <cell r="G73">
            <v>34429</v>
          </cell>
          <cell r="H73" t="str">
            <v>M</v>
          </cell>
          <cell r="I73" t="str">
            <v>KTS MOKSiR Zawadzkie</v>
          </cell>
          <cell r="J73" t="str">
            <v>KTS MOKSIR ZAWADZKIE</v>
          </cell>
          <cell r="K73" t="str">
            <v>opolskie</v>
          </cell>
        </row>
        <row r="74">
          <cell r="A74" t="str">
            <v>BARTOSZEK Dominik</v>
          </cell>
          <cell r="B74">
            <v>33825</v>
          </cell>
          <cell r="C74" t="str">
            <v>2016/2017</v>
          </cell>
          <cell r="D74" t="str">
            <v>2016-08-30 LO</v>
          </cell>
          <cell r="E74" t="str">
            <v>03415</v>
          </cell>
          <cell r="F74" t="str">
            <v>S</v>
          </cell>
          <cell r="G74">
            <v>35981</v>
          </cell>
          <cell r="H74" t="str">
            <v>M</v>
          </cell>
          <cell r="I74" t="str">
            <v>KTS MOKSiR Zawadzkie</v>
          </cell>
          <cell r="J74" t="str">
            <v>KTS MOKSIR ZAWADZKIE</v>
          </cell>
          <cell r="K74" t="str">
            <v>opolskie</v>
          </cell>
        </row>
        <row r="75">
          <cell r="A75" t="str">
            <v>BARTOSZEK Julia</v>
          </cell>
          <cell r="B75">
            <v>33824</v>
          </cell>
          <cell r="C75" t="str">
            <v>2016/2017</v>
          </cell>
          <cell r="D75" t="str">
            <v>2016-08-30 LO</v>
          </cell>
          <cell r="E75" t="str">
            <v>03421</v>
          </cell>
          <cell r="F75" t="str">
            <v>M</v>
          </cell>
          <cell r="G75">
            <v>37053</v>
          </cell>
          <cell r="H75" t="str">
            <v>K</v>
          </cell>
          <cell r="I75" t="str">
            <v>KTS MOKSiR Zawadzkie</v>
          </cell>
          <cell r="J75" t="str">
            <v>KTS MOKSIR ZAWADZKIE</v>
          </cell>
          <cell r="K75" t="str">
            <v>opolskie</v>
          </cell>
        </row>
        <row r="76">
          <cell r="A76" t="str">
            <v>BULA Marcin</v>
          </cell>
          <cell r="B76">
            <v>22889</v>
          </cell>
          <cell r="C76" t="str">
            <v>2016/2017</v>
          </cell>
          <cell r="D76" t="str">
            <v>2016-08-30 LO</v>
          </cell>
          <cell r="E76" t="str">
            <v>03416</v>
          </cell>
          <cell r="F76" t="str">
            <v>S</v>
          </cell>
          <cell r="G76">
            <v>30200</v>
          </cell>
          <cell r="H76" t="str">
            <v>M</v>
          </cell>
          <cell r="I76" t="str">
            <v>KTS MOKSiR Zawadzkie</v>
          </cell>
          <cell r="J76" t="str">
            <v>KTS MOKSIR ZAWADZKIE</v>
          </cell>
          <cell r="K76" t="str">
            <v>opolskie</v>
          </cell>
        </row>
        <row r="77">
          <cell r="A77" t="str">
            <v>CEBULA Patryk</v>
          </cell>
          <cell r="B77">
            <v>45409</v>
          </cell>
          <cell r="C77" t="str">
            <v>2016/2017</v>
          </cell>
          <cell r="D77" t="str">
            <v>2016-08-30 N</v>
          </cell>
          <cell r="E77" t="str">
            <v>03428</v>
          </cell>
          <cell r="F77" t="str">
            <v>M</v>
          </cell>
          <cell r="G77">
            <v>36953</v>
          </cell>
          <cell r="H77" t="str">
            <v>M</v>
          </cell>
          <cell r="I77" t="str">
            <v>KTS MOKSiR Zawadzkie</v>
          </cell>
          <cell r="J77" t="str">
            <v>KTS MOKSIR ZAWADZKIE</v>
          </cell>
          <cell r="K77" t="str">
            <v>opolskie</v>
          </cell>
        </row>
        <row r="78">
          <cell r="A78" t="str">
            <v>CYBYLSKI Szymon</v>
          </cell>
          <cell r="B78">
            <v>45411</v>
          </cell>
          <cell r="C78" t="str">
            <v>2016/2017</v>
          </cell>
          <cell r="D78" t="str">
            <v>2016-08-30 N</v>
          </cell>
          <cell r="E78" t="str">
            <v>03434</v>
          </cell>
          <cell r="F78" t="str">
            <v>M</v>
          </cell>
          <cell r="G78">
            <v>38223</v>
          </cell>
          <cell r="H78" t="str">
            <v>M</v>
          </cell>
          <cell r="I78" t="str">
            <v>KTS MOKSiR Zawadzkie</v>
          </cell>
          <cell r="J78" t="str">
            <v>KTS MOKSIR ZAWADZKIE</v>
          </cell>
          <cell r="K78" t="str">
            <v>opolskie</v>
          </cell>
        </row>
        <row r="79">
          <cell r="A79" t="str">
            <v>DRZOZGA Julia</v>
          </cell>
          <cell r="B79">
            <v>26508</v>
          </cell>
          <cell r="C79" t="str">
            <v>2016/2017</v>
          </cell>
          <cell r="D79" t="str">
            <v>2016-08-30 LO</v>
          </cell>
          <cell r="E79" t="str">
            <v>03419</v>
          </cell>
          <cell r="F79" t="str">
            <v>S</v>
          </cell>
          <cell r="G79">
            <v>35265</v>
          </cell>
          <cell r="H79" t="str">
            <v>K</v>
          </cell>
          <cell r="I79" t="str">
            <v>KTS MOKSiR Zawadzkie</v>
          </cell>
          <cell r="J79" t="str">
            <v>KTS MOKSIR ZAWADZKIE</v>
          </cell>
          <cell r="K79" t="str">
            <v>opolskie</v>
          </cell>
        </row>
        <row r="80">
          <cell r="A80" t="str">
            <v>GOSZTYŁA Anna</v>
          </cell>
          <cell r="B80">
            <v>22649</v>
          </cell>
          <cell r="C80" t="str">
            <v>2016/2017</v>
          </cell>
          <cell r="D80" t="str">
            <v>2016-08-30 LO</v>
          </cell>
          <cell r="E80" t="str">
            <v>03442</v>
          </cell>
          <cell r="F80" t="str">
            <v>S</v>
          </cell>
          <cell r="G80">
            <v>35392</v>
          </cell>
          <cell r="H80" t="str">
            <v>K</v>
          </cell>
          <cell r="I80" t="str">
            <v>KTS MOKSiR Zawadzkie</v>
          </cell>
          <cell r="J80" t="str">
            <v>KTS MOKSIR ZAWADZKIE</v>
          </cell>
          <cell r="K80" t="str">
            <v>opolskie</v>
          </cell>
        </row>
        <row r="81">
          <cell r="A81" t="str">
            <v>IBROM Kamila</v>
          </cell>
          <cell r="B81">
            <v>45417</v>
          </cell>
          <cell r="C81" t="str">
            <v>2016/2017</v>
          </cell>
          <cell r="D81" t="str">
            <v>2016-08-30 N</v>
          </cell>
          <cell r="E81" t="str">
            <v>03441</v>
          </cell>
          <cell r="F81" t="str">
            <v>M</v>
          </cell>
          <cell r="G81">
            <v>38249</v>
          </cell>
          <cell r="H81" t="str">
            <v>K</v>
          </cell>
          <cell r="I81" t="str">
            <v>KTS MOKSiR Zawadzkie</v>
          </cell>
          <cell r="J81" t="str">
            <v>KTS MOKSIR ZAWADZKIE</v>
          </cell>
          <cell r="K81" t="str">
            <v>opolskie</v>
          </cell>
        </row>
        <row r="82">
          <cell r="A82" t="str">
            <v>JUREWICZ Martyna</v>
          </cell>
          <cell r="B82">
            <v>45415</v>
          </cell>
          <cell r="C82" t="str">
            <v>2016/2017</v>
          </cell>
          <cell r="D82" t="str">
            <v>2016-08-30 N</v>
          </cell>
          <cell r="E82" t="str">
            <v>03439</v>
          </cell>
          <cell r="F82" t="str">
            <v>M</v>
          </cell>
          <cell r="G82">
            <v>38360</v>
          </cell>
          <cell r="H82" t="str">
            <v>K</v>
          </cell>
          <cell r="I82" t="str">
            <v>KTS MOKSiR Zawadzkie</v>
          </cell>
          <cell r="J82" t="str">
            <v>KTS MOKSIR ZAWADZKIE</v>
          </cell>
          <cell r="K82" t="str">
            <v>opolskie</v>
          </cell>
        </row>
        <row r="83">
          <cell r="A83" t="str">
            <v>JUREWICZ Rafał</v>
          </cell>
          <cell r="B83">
            <v>43303</v>
          </cell>
          <cell r="C83" t="str">
            <v>2016/2017</v>
          </cell>
          <cell r="D83" t="str">
            <v>2016-08-30 LO</v>
          </cell>
          <cell r="E83" t="str">
            <v>03427</v>
          </cell>
          <cell r="F83" t="str">
            <v>M</v>
          </cell>
          <cell r="G83">
            <v>36923</v>
          </cell>
          <cell r="H83" t="str">
            <v>M</v>
          </cell>
          <cell r="I83" t="str">
            <v>KTS MOKSiR Zawadzkie</v>
          </cell>
          <cell r="J83" t="str">
            <v>KTS MOKSIR ZAWADZKIE</v>
          </cell>
          <cell r="K83" t="str">
            <v>opolskie</v>
          </cell>
        </row>
        <row r="84">
          <cell r="A84" t="str">
            <v>KAPICA Paweł</v>
          </cell>
          <cell r="B84">
            <v>46711</v>
          </cell>
          <cell r="C84" t="str">
            <v>2016/2017</v>
          </cell>
          <cell r="D84" t="str">
            <v>2017-03-02 N INDYW.</v>
          </cell>
          <cell r="E84" t="str">
            <v>09718</v>
          </cell>
          <cell r="F84" t="str">
            <v>M</v>
          </cell>
          <cell r="G84">
            <v>38981</v>
          </cell>
          <cell r="H84" t="str">
            <v>M</v>
          </cell>
          <cell r="I84" t="str">
            <v>KTS MOKSiR Zawadzkie</v>
          </cell>
          <cell r="J84" t="str">
            <v>KTS MOKSIR ZAWADZKIE</v>
          </cell>
          <cell r="K84" t="str">
            <v>opolskie</v>
          </cell>
        </row>
        <row r="85">
          <cell r="A85" t="str">
            <v>KAPICA Piotr</v>
          </cell>
          <cell r="B85">
            <v>46653</v>
          </cell>
          <cell r="C85" t="str">
            <v>2016/2017</v>
          </cell>
          <cell r="D85" t="str">
            <v>2017-01-13 N INDYW.</v>
          </cell>
          <cell r="E85" t="str">
            <v>09636</v>
          </cell>
          <cell r="F85" t="str">
            <v>M</v>
          </cell>
          <cell r="G85">
            <v>37005</v>
          </cell>
          <cell r="H85" t="str">
            <v>M</v>
          </cell>
          <cell r="I85" t="str">
            <v>KTS MOKSiR Zawadzkie</v>
          </cell>
          <cell r="J85" t="str">
            <v>KTS MOKSIR ZAWADZKIE</v>
          </cell>
          <cell r="K85" t="str">
            <v>opolskie</v>
          </cell>
        </row>
        <row r="86">
          <cell r="A86" t="str">
            <v>KOLCZYK Adrianna</v>
          </cell>
          <cell r="B86">
            <v>33823</v>
          </cell>
          <cell r="C86" t="str">
            <v>2016/2017</v>
          </cell>
          <cell r="D86" t="str">
            <v>2016-08-30 LO</v>
          </cell>
          <cell r="E86" t="str">
            <v>03422</v>
          </cell>
          <cell r="F86" t="str">
            <v>M</v>
          </cell>
          <cell r="G86">
            <v>36570</v>
          </cell>
          <cell r="H86" t="str">
            <v>K</v>
          </cell>
          <cell r="I86" t="str">
            <v>KTS MOKSiR Zawadzkie</v>
          </cell>
          <cell r="J86" t="str">
            <v>KTS MOKSIR ZAWADZKIE</v>
          </cell>
          <cell r="K86" t="str">
            <v>opolskie</v>
          </cell>
        </row>
        <row r="87">
          <cell r="A87" t="str">
            <v>KOŁACHA Konrad</v>
          </cell>
          <cell r="B87">
            <v>37653</v>
          </cell>
          <cell r="C87" t="str">
            <v>2016/2017</v>
          </cell>
          <cell r="D87" t="str">
            <v>2016-08-30 LO</v>
          </cell>
          <cell r="E87" t="str">
            <v>03429</v>
          </cell>
          <cell r="F87" t="str">
            <v>M</v>
          </cell>
          <cell r="G87">
            <v>36906</v>
          </cell>
          <cell r="H87" t="str">
            <v>M</v>
          </cell>
          <cell r="I87" t="str">
            <v>KTS MOKSiR Zawadzkie</v>
          </cell>
          <cell r="J87" t="str">
            <v>KTS MOKSIR ZAWADZKIE</v>
          </cell>
          <cell r="K87" t="str">
            <v>opolskie</v>
          </cell>
        </row>
        <row r="88">
          <cell r="A88" t="str">
            <v>KRAWCZYK Maja</v>
          </cell>
          <cell r="B88">
            <v>45414</v>
          </cell>
          <cell r="C88" t="str">
            <v>2016/2017</v>
          </cell>
          <cell r="D88" t="str">
            <v>2016-08-30 N</v>
          </cell>
          <cell r="E88" t="str">
            <v>03438</v>
          </cell>
          <cell r="F88" t="str">
            <v>M</v>
          </cell>
          <cell r="G88">
            <v>38021</v>
          </cell>
          <cell r="H88" t="str">
            <v>K</v>
          </cell>
          <cell r="I88" t="str">
            <v>KTS MOKSiR Zawadzkie</v>
          </cell>
          <cell r="J88" t="str">
            <v>KTS MOKSIR ZAWADZKIE</v>
          </cell>
          <cell r="K88" t="str">
            <v>opolskie</v>
          </cell>
        </row>
        <row r="89">
          <cell r="A89" t="str">
            <v>KUNASZEWSKI Leon</v>
          </cell>
          <cell r="B89">
            <v>37659</v>
          </cell>
          <cell r="C89" t="str">
            <v>2016/2017</v>
          </cell>
          <cell r="D89" t="str">
            <v>2016-08-30 LO</v>
          </cell>
          <cell r="E89" t="str">
            <v>03431</v>
          </cell>
          <cell r="F89" t="str">
            <v>M</v>
          </cell>
          <cell r="G89">
            <v>37601</v>
          </cell>
          <cell r="H89" t="str">
            <v>M</v>
          </cell>
          <cell r="I89" t="str">
            <v>KTS MOKSiR Zawadzkie</v>
          </cell>
          <cell r="J89" t="str">
            <v>KTS MOKSIR ZAWADZKIE</v>
          </cell>
          <cell r="K89" t="str">
            <v>opolskie</v>
          </cell>
        </row>
        <row r="90">
          <cell r="A90" t="str">
            <v>LIZUREJ Martyna</v>
          </cell>
          <cell r="B90">
            <v>45416</v>
          </cell>
          <cell r="C90" t="str">
            <v>2016/2017</v>
          </cell>
          <cell r="D90" t="str">
            <v>2016-08-30 N</v>
          </cell>
          <cell r="E90" t="str">
            <v>03440</v>
          </cell>
          <cell r="F90" t="str">
            <v>M</v>
          </cell>
          <cell r="G90">
            <v>38778</v>
          </cell>
          <cell r="H90" t="str">
            <v>K</v>
          </cell>
          <cell r="I90" t="str">
            <v>KTS MOKSiR Zawadzkie</v>
          </cell>
          <cell r="J90" t="str">
            <v>KTS MOKSIR ZAWADZKIE</v>
          </cell>
          <cell r="K90" t="str">
            <v>opolskie</v>
          </cell>
        </row>
        <row r="91">
          <cell r="A91" t="str">
            <v>LOŃSKA Lena</v>
          </cell>
          <cell r="B91">
            <v>45419</v>
          </cell>
          <cell r="C91" t="str">
            <v>2016/2017</v>
          </cell>
          <cell r="D91" t="str">
            <v>2016-08-30 N</v>
          </cell>
          <cell r="E91" t="str">
            <v>03444</v>
          </cell>
          <cell r="F91" t="str">
            <v>M</v>
          </cell>
          <cell r="G91">
            <v>39635</v>
          </cell>
          <cell r="H91" t="str">
            <v>K</v>
          </cell>
          <cell r="I91" t="str">
            <v>KTS MOKSiR Zawadzkie</v>
          </cell>
          <cell r="J91" t="str">
            <v>KTS MOKSIR ZAWADZKIE</v>
          </cell>
          <cell r="K91" t="str">
            <v>opolskie</v>
          </cell>
        </row>
        <row r="92">
          <cell r="A92" t="str">
            <v>LOŃSKI Michał</v>
          </cell>
          <cell r="B92">
            <v>43300</v>
          </cell>
          <cell r="C92" t="str">
            <v>2016/2017</v>
          </cell>
          <cell r="D92" t="str">
            <v>2016-08-30 LO</v>
          </cell>
          <cell r="E92" t="str">
            <v>03433</v>
          </cell>
          <cell r="F92" t="str">
            <v>M</v>
          </cell>
          <cell r="G92">
            <v>38164</v>
          </cell>
          <cell r="H92" t="str">
            <v>M</v>
          </cell>
          <cell r="I92" t="str">
            <v>KTS MOKSiR Zawadzkie</v>
          </cell>
          <cell r="J92" t="str">
            <v>KTS MOKSIR ZAWADZKIE</v>
          </cell>
          <cell r="K92" t="str">
            <v>opolskie</v>
          </cell>
        </row>
        <row r="93">
          <cell r="A93" t="str">
            <v>MALECHA Maciej</v>
          </cell>
          <cell r="B93">
            <v>37654</v>
          </cell>
          <cell r="C93" t="str">
            <v>2016/2017</v>
          </cell>
          <cell r="D93" t="str">
            <v>2016-08-30 LO</v>
          </cell>
          <cell r="E93" t="str">
            <v>03430</v>
          </cell>
          <cell r="F93" t="str">
            <v>M</v>
          </cell>
          <cell r="G93">
            <v>37116</v>
          </cell>
          <cell r="H93" t="str">
            <v>M</v>
          </cell>
          <cell r="I93" t="str">
            <v>KTS MOKSiR Zawadzkie</v>
          </cell>
          <cell r="J93" t="str">
            <v>KTS MOKSIR ZAWADZKIE</v>
          </cell>
          <cell r="K93" t="str">
            <v>opolskie</v>
          </cell>
        </row>
        <row r="94">
          <cell r="A94" t="str">
            <v>MAŁCZAK Krystian</v>
          </cell>
          <cell r="B94">
            <v>22891</v>
          </cell>
          <cell r="C94" t="str">
            <v>2016/2017</v>
          </cell>
          <cell r="D94" t="str">
            <v>2016-08-30 LO</v>
          </cell>
          <cell r="E94" t="str">
            <v>03417</v>
          </cell>
          <cell r="F94" t="str">
            <v>S</v>
          </cell>
          <cell r="G94">
            <v>21574</v>
          </cell>
          <cell r="H94" t="str">
            <v>M</v>
          </cell>
          <cell r="I94" t="str">
            <v>KTS MOKSiR Zawadzkie</v>
          </cell>
          <cell r="J94" t="str">
            <v>KTS MOKSIR ZAWADZKIE</v>
          </cell>
          <cell r="K94" t="str">
            <v>opolskie</v>
          </cell>
        </row>
        <row r="95">
          <cell r="A95" t="str">
            <v>MANIA Kamil</v>
          </cell>
          <cell r="B95">
            <v>46654</v>
          </cell>
          <cell r="C95" t="str">
            <v>2016/2017</v>
          </cell>
          <cell r="D95" t="str">
            <v>2017-01-13 N INDYW.</v>
          </cell>
          <cell r="E95" t="str">
            <v>09637</v>
          </cell>
          <cell r="F95" t="str">
            <v>M</v>
          </cell>
          <cell r="G95">
            <v>37551</v>
          </cell>
          <cell r="H95" t="str">
            <v>M</v>
          </cell>
          <cell r="I95" t="str">
            <v>KTS MOKSiR Zawadzkie</v>
          </cell>
          <cell r="J95" t="str">
            <v>KTS MOKSIR ZAWADZKIE</v>
          </cell>
          <cell r="K95" t="str">
            <v>opolskie</v>
          </cell>
        </row>
        <row r="96">
          <cell r="A96" t="str">
            <v>PAMUŁA Mikołaj</v>
          </cell>
          <cell r="B96">
            <v>45410</v>
          </cell>
          <cell r="C96" t="str">
            <v>2016/2017</v>
          </cell>
          <cell r="D96" t="str">
            <v>2016-08-30 N</v>
          </cell>
          <cell r="E96" t="str">
            <v>03432</v>
          </cell>
          <cell r="F96" t="str">
            <v>M</v>
          </cell>
          <cell r="G96">
            <v>37559</v>
          </cell>
          <cell r="H96" t="str">
            <v>M</v>
          </cell>
          <cell r="I96" t="str">
            <v>KTS MOKSiR Zawadzkie</v>
          </cell>
          <cell r="J96" t="str">
            <v>KTS MOKSIR ZAWADZKIE</v>
          </cell>
          <cell r="K96" t="str">
            <v>opolskie</v>
          </cell>
        </row>
        <row r="97">
          <cell r="A97" t="str">
            <v>PASZEK Agata</v>
          </cell>
          <cell r="B97">
            <v>27734</v>
          </cell>
          <cell r="C97" t="str">
            <v>2016/2017</v>
          </cell>
          <cell r="D97" t="str">
            <v>2016-08-30 LO</v>
          </cell>
          <cell r="E97" t="str">
            <v>03423</v>
          </cell>
          <cell r="F97" t="str">
            <v>M</v>
          </cell>
          <cell r="G97">
            <v>37185</v>
          </cell>
          <cell r="H97" t="str">
            <v>K</v>
          </cell>
          <cell r="I97" t="str">
            <v>KTS MOKSiR Zawadzkie</v>
          </cell>
          <cell r="J97" t="str">
            <v>KTS MOKSIR ZAWADZKIE</v>
          </cell>
          <cell r="K97" t="str">
            <v>opolskie</v>
          </cell>
        </row>
        <row r="98">
          <cell r="A98" t="str">
            <v>RADZIEJ Magdalena</v>
          </cell>
          <cell r="B98">
            <v>46710</v>
          </cell>
          <cell r="C98" t="str">
            <v>2016/2017</v>
          </cell>
          <cell r="D98" t="str">
            <v>2017-03-02 N INDYW.</v>
          </cell>
          <cell r="E98" t="str">
            <v>09717</v>
          </cell>
          <cell r="F98" t="str">
            <v>M</v>
          </cell>
          <cell r="G98">
            <v>38919</v>
          </cell>
          <cell r="H98" t="str">
            <v>K</v>
          </cell>
          <cell r="I98" t="str">
            <v>KTS MOKSiR Zawadzkie</v>
          </cell>
          <cell r="J98" t="str">
            <v>KTS MOKSIR ZAWADZKIE</v>
          </cell>
          <cell r="K98" t="str">
            <v>opolskie</v>
          </cell>
        </row>
        <row r="99">
          <cell r="A99" t="str">
            <v>RUDZIK Magdalena</v>
          </cell>
          <cell r="B99">
            <v>39274</v>
          </cell>
          <cell r="C99" t="str">
            <v>2016/2017</v>
          </cell>
          <cell r="D99" t="str">
            <v>2016-08-30 LO</v>
          </cell>
          <cell r="E99" t="str">
            <v>03424</v>
          </cell>
          <cell r="F99" t="str">
            <v>M</v>
          </cell>
          <cell r="G99">
            <v>37257</v>
          </cell>
          <cell r="H99" t="str">
            <v>K</v>
          </cell>
          <cell r="I99" t="str">
            <v>KTS MOKSiR Zawadzkie</v>
          </cell>
          <cell r="J99" t="str">
            <v>KTS MOKSIR ZAWADZKIE</v>
          </cell>
          <cell r="K99" t="str">
            <v>opolskie</v>
          </cell>
        </row>
        <row r="100">
          <cell r="A100" t="str">
            <v>SATERNUS Alina</v>
          </cell>
          <cell r="B100">
            <v>45413</v>
          </cell>
          <cell r="C100" t="str">
            <v>2016/2017</v>
          </cell>
          <cell r="D100" t="str">
            <v>2016-08-30 N</v>
          </cell>
          <cell r="E100" t="str">
            <v>03436</v>
          </cell>
          <cell r="F100" t="str">
            <v>M</v>
          </cell>
          <cell r="G100">
            <v>38196</v>
          </cell>
          <cell r="H100" t="str">
            <v>K</v>
          </cell>
          <cell r="I100" t="str">
            <v>KTS MOKSiR Zawadzkie</v>
          </cell>
          <cell r="J100" t="str">
            <v>KTS MOKSIR ZAWADZKIE</v>
          </cell>
          <cell r="K100" t="str">
            <v>opolskie</v>
          </cell>
        </row>
        <row r="101">
          <cell r="A101" t="str">
            <v>SKORUPA Wiktoria</v>
          </cell>
          <cell r="B101">
            <v>43302</v>
          </cell>
          <cell r="C101" t="str">
            <v>2016/2017</v>
          </cell>
          <cell r="D101" t="str">
            <v>2016-08-30 LO</v>
          </cell>
          <cell r="E101" t="str">
            <v>03437</v>
          </cell>
          <cell r="F101" t="str">
            <v>M</v>
          </cell>
          <cell r="G101">
            <v>38178</v>
          </cell>
          <cell r="H101" t="str">
            <v>K</v>
          </cell>
          <cell r="I101" t="str">
            <v>KTS MOKSiR Zawadzkie</v>
          </cell>
          <cell r="J101" t="str">
            <v>KTS MOKSIR ZAWADZKIE</v>
          </cell>
          <cell r="K101" t="str">
            <v>opolskie</v>
          </cell>
        </row>
        <row r="102">
          <cell r="A102" t="str">
            <v>SPAŁEK Olivier</v>
          </cell>
          <cell r="B102">
            <v>45418</v>
          </cell>
          <cell r="C102" t="str">
            <v>2016/2017</v>
          </cell>
          <cell r="D102" t="str">
            <v>2016-08-30 N</v>
          </cell>
          <cell r="E102" t="str">
            <v>03443</v>
          </cell>
          <cell r="F102" t="str">
            <v>M</v>
          </cell>
          <cell r="G102">
            <v>39457</v>
          </cell>
          <cell r="H102" t="str">
            <v>M</v>
          </cell>
          <cell r="I102" t="str">
            <v>KTS MOKSiR Zawadzkie</v>
          </cell>
          <cell r="J102" t="str">
            <v>KTS MOKSIR ZAWADZKIE</v>
          </cell>
          <cell r="K102" t="str">
            <v>opolskie</v>
          </cell>
        </row>
        <row r="103">
          <cell r="A103" t="str">
            <v>STEFAN Jerzy</v>
          </cell>
          <cell r="B103">
            <v>32632</v>
          </cell>
          <cell r="C103" t="str">
            <v>2016/2017</v>
          </cell>
          <cell r="D103" t="str">
            <v>2016-08-30 LO</v>
          </cell>
          <cell r="E103" t="str">
            <v>03418</v>
          </cell>
          <cell r="F103" t="str">
            <v>S</v>
          </cell>
          <cell r="G103">
            <v>18526</v>
          </cell>
          <cell r="H103" t="str">
            <v>M</v>
          </cell>
          <cell r="I103" t="str">
            <v>KTS MOKSiR Zawadzkie</v>
          </cell>
          <cell r="J103" t="str">
            <v>KTS MOKSIR ZAWADZKIE</v>
          </cell>
          <cell r="K103" t="str">
            <v>opolskie</v>
          </cell>
        </row>
        <row r="104">
          <cell r="A104" t="str">
            <v>TAIBERT Paulina</v>
          </cell>
          <cell r="B104">
            <v>39272</v>
          </cell>
          <cell r="C104" t="str">
            <v>2016/2017</v>
          </cell>
          <cell r="D104" t="str">
            <v>2016-08-30 LO</v>
          </cell>
          <cell r="E104" t="str">
            <v>03425</v>
          </cell>
          <cell r="F104" t="str">
            <v>M</v>
          </cell>
          <cell r="G104">
            <v>37594</v>
          </cell>
          <cell r="H104" t="str">
            <v>K</v>
          </cell>
          <cell r="I104" t="str">
            <v>KTS MOKSiR Zawadzkie</v>
          </cell>
          <cell r="J104" t="str">
            <v>KTS MOKSIR ZAWADZKIE</v>
          </cell>
          <cell r="K104" t="str">
            <v>opolskie</v>
          </cell>
        </row>
        <row r="105">
          <cell r="A105" t="str">
            <v>ZAKRZEWSKI Maciej</v>
          </cell>
          <cell r="B105">
            <v>45412</v>
          </cell>
          <cell r="C105" t="str">
            <v>2016/2017</v>
          </cell>
          <cell r="D105" t="str">
            <v>2016-08-30 N</v>
          </cell>
          <cell r="E105" t="str">
            <v>03435</v>
          </cell>
          <cell r="F105" t="str">
            <v>M</v>
          </cell>
          <cell r="G105">
            <v>38226</v>
          </cell>
          <cell r="H105" t="str">
            <v>M</v>
          </cell>
          <cell r="I105" t="str">
            <v>KTS MOKSiR Zawadzkie</v>
          </cell>
          <cell r="J105" t="str">
            <v>KTS MOKSIR ZAWADZKIE</v>
          </cell>
          <cell r="K105" t="str">
            <v>opolskie</v>
          </cell>
        </row>
        <row r="106">
          <cell r="A106" t="str">
            <v>ZGORZELSKA Maria</v>
          </cell>
          <cell r="B106">
            <v>35521</v>
          </cell>
          <cell r="C106" t="str">
            <v>2016/2017</v>
          </cell>
          <cell r="D106" t="str">
            <v>2016-08-30 LO</v>
          </cell>
          <cell r="E106" t="str">
            <v>03426</v>
          </cell>
          <cell r="F106" t="str">
            <v>M</v>
          </cell>
          <cell r="G106">
            <v>37790</v>
          </cell>
          <cell r="H106" t="str">
            <v>K</v>
          </cell>
          <cell r="I106" t="str">
            <v>KTS MOKSiR Zawadzkie</v>
          </cell>
          <cell r="J106" t="str">
            <v>KTS MOKSIR ZAWADZKIE</v>
          </cell>
          <cell r="K106" t="str">
            <v>opolskie</v>
          </cell>
        </row>
        <row r="107">
          <cell r="A107" t="str">
            <v>ZYZIK Nicole</v>
          </cell>
          <cell r="B107">
            <v>26515</v>
          </cell>
          <cell r="C107" t="str">
            <v>2016/2017</v>
          </cell>
          <cell r="D107" t="str">
            <v>2016-08-30 LO</v>
          </cell>
          <cell r="E107" t="str">
            <v>03420</v>
          </cell>
          <cell r="F107" t="str">
            <v>S</v>
          </cell>
          <cell r="G107">
            <v>36037</v>
          </cell>
          <cell r="H107" t="str">
            <v>K</v>
          </cell>
          <cell r="I107" t="str">
            <v>KTS MOKSiR Zawadzkie</v>
          </cell>
          <cell r="J107" t="str">
            <v>KTS MOKSIR ZAWADZKIE</v>
          </cell>
          <cell r="K107" t="str">
            <v>opolskie</v>
          </cell>
        </row>
        <row r="108">
          <cell r="A108" t="str">
            <v>ALBRYCHT Damian</v>
          </cell>
          <cell r="B108">
            <v>29087</v>
          </cell>
          <cell r="C108" t="str">
            <v>2016/2017</v>
          </cell>
          <cell r="D108" t="str">
            <v>2016-09-04 LO</v>
          </cell>
          <cell r="E108" t="str">
            <v>04540</v>
          </cell>
          <cell r="F108" t="str">
            <v>S</v>
          </cell>
          <cell r="G108">
            <v>35597</v>
          </cell>
          <cell r="H108" t="str">
            <v>M</v>
          </cell>
          <cell r="I108" t="str">
            <v>LUKS Mańkowice-Piątkowice</v>
          </cell>
          <cell r="J108" t="str">
            <v>LUKS MAŃKOWICE-PIĄTKOWICE</v>
          </cell>
          <cell r="K108" t="str">
            <v>opolskie</v>
          </cell>
        </row>
        <row r="109">
          <cell r="A109" t="str">
            <v>ALBRYCHT Krzysztof</v>
          </cell>
          <cell r="B109">
            <v>1412</v>
          </cell>
          <cell r="C109" t="str">
            <v>2016/2017</v>
          </cell>
          <cell r="D109" t="str">
            <v>2016-09-04 LO</v>
          </cell>
          <cell r="E109" t="str">
            <v>04542</v>
          </cell>
          <cell r="F109" t="str">
            <v>S</v>
          </cell>
          <cell r="G109">
            <v>30136</v>
          </cell>
          <cell r="H109" t="str">
            <v>M</v>
          </cell>
          <cell r="I109" t="str">
            <v>LUKS Mańkowice-Piątkowice</v>
          </cell>
          <cell r="J109" t="str">
            <v>LUKS MAŃKOWICE-PIĄTKOWICE</v>
          </cell>
          <cell r="K109" t="str">
            <v>opolskie</v>
          </cell>
        </row>
        <row r="110">
          <cell r="A110" t="str">
            <v>BIELECKI Gracjan</v>
          </cell>
          <cell r="B110">
            <v>34873</v>
          </cell>
          <cell r="C110" t="str">
            <v>2016/2017</v>
          </cell>
          <cell r="D110" t="str">
            <v>2016-09-04 LO</v>
          </cell>
          <cell r="E110" t="str">
            <v>04539</v>
          </cell>
          <cell r="F110" t="str">
            <v>S</v>
          </cell>
          <cell r="G110">
            <v>35523</v>
          </cell>
          <cell r="H110" t="str">
            <v>M</v>
          </cell>
          <cell r="I110" t="str">
            <v>LUKS Mańkowice-Piątkowice</v>
          </cell>
          <cell r="J110" t="str">
            <v>LUKS MAŃKOWICE-PIĄTKOWICE</v>
          </cell>
          <cell r="K110" t="str">
            <v>opolskie</v>
          </cell>
        </row>
        <row r="111">
          <cell r="A111" t="str">
            <v>BIELECKI Konrad</v>
          </cell>
          <cell r="B111">
            <v>43944</v>
          </cell>
          <cell r="C111" t="str">
            <v>2016/2017</v>
          </cell>
          <cell r="D111" t="str">
            <v>2016-09-04 LO</v>
          </cell>
          <cell r="E111" t="str">
            <v>04548</v>
          </cell>
          <cell r="F111" t="str">
            <v>M</v>
          </cell>
          <cell r="G111">
            <v>38829</v>
          </cell>
          <cell r="H111" t="str">
            <v>M</v>
          </cell>
          <cell r="I111" t="str">
            <v>LUKS Mańkowice-Piątkowice</v>
          </cell>
          <cell r="J111" t="str">
            <v>LUKS MAŃKOWICE-PIĄTKOWICE</v>
          </cell>
          <cell r="K111" t="str">
            <v>opolskie</v>
          </cell>
        </row>
        <row r="112">
          <cell r="A112" t="str">
            <v>DOŁĘGOWSKI Bartłomiej</v>
          </cell>
          <cell r="B112">
            <v>46665</v>
          </cell>
          <cell r="C112" t="str">
            <v>2016/2017</v>
          </cell>
          <cell r="D112" t="str">
            <v>2017-01-31 N INDYW.</v>
          </cell>
          <cell r="E112" t="str">
            <v>09656</v>
          </cell>
          <cell r="F112" t="str">
            <v>M</v>
          </cell>
          <cell r="G112">
            <v>38297</v>
          </cell>
          <cell r="H112" t="str">
            <v>M</v>
          </cell>
          <cell r="I112" t="str">
            <v>LUKS Mańkowice-Piątkowice</v>
          </cell>
          <cell r="J112" t="str">
            <v>LUKS MAŃKOWICE-PIĄTKOWICE</v>
          </cell>
          <cell r="K112" t="str">
            <v>opolskie</v>
          </cell>
        </row>
        <row r="113">
          <cell r="A113" t="str">
            <v>DOŁĘGOWSKI Wojciech</v>
          </cell>
          <cell r="B113">
            <v>46666</v>
          </cell>
          <cell r="C113" t="str">
            <v>2016/2017</v>
          </cell>
          <cell r="D113" t="str">
            <v>2017-01-31 N INDYW.</v>
          </cell>
          <cell r="E113" t="str">
            <v>09657</v>
          </cell>
          <cell r="F113" t="str">
            <v>M</v>
          </cell>
          <cell r="G113">
            <v>38707</v>
          </cell>
          <cell r="H113" t="str">
            <v>M</v>
          </cell>
          <cell r="I113" t="str">
            <v>LUKS Mańkowice-Piątkowice</v>
          </cell>
          <cell r="J113" t="str">
            <v>LUKS MAŃKOWICE-PIĄTKOWICE</v>
          </cell>
          <cell r="K113" t="str">
            <v>opolskie</v>
          </cell>
        </row>
        <row r="114">
          <cell r="A114" t="str">
            <v>GAWLIK Grzegorz</v>
          </cell>
          <cell r="B114">
            <v>12991</v>
          </cell>
          <cell r="C114" t="str">
            <v>2016/2017</v>
          </cell>
          <cell r="D114" t="str">
            <v>2016-09-04 LO</v>
          </cell>
          <cell r="E114" t="str">
            <v>04546</v>
          </cell>
          <cell r="F114" t="str">
            <v>S</v>
          </cell>
          <cell r="G114">
            <v>31182</v>
          </cell>
          <cell r="H114" t="str">
            <v>M</v>
          </cell>
          <cell r="I114" t="str">
            <v>LUKS Mańkowice-Piątkowice</v>
          </cell>
          <cell r="J114" t="str">
            <v>LUKS MAŃKOWICE-PIĄTKOWICE</v>
          </cell>
          <cell r="K114" t="str">
            <v>opolskie</v>
          </cell>
        </row>
        <row r="115">
          <cell r="A115" t="str">
            <v>GAWLIK Jarosław</v>
          </cell>
          <cell r="B115">
            <v>12989</v>
          </cell>
          <cell r="C115" t="str">
            <v>2016/2017</v>
          </cell>
          <cell r="D115" t="str">
            <v>2016-09-04 LO</v>
          </cell>
          <cell r="E115" t="str">
            <v>04544</v>
          </cell>
          <cell r="F115" t="str">
            <v>S</v>
          </cell>
          <cell r="G115">
            <v>23244</v>
          </cell>
          <cell r="H115" t="str">
            <v>M</v>
          </cell>
          <cell r="I115" t="str">
            <v>LUKS Mańkowice-Piątkowice</v>
          </cell>
          <cell r="J115" t="str">
            <v>LUKS MAŃKOWICE-PIĄTKOWICE</v>
          </cell>
          <cell r="K115" t="str">
            <v>opolskie</v>
          </cell>
        </row>
        <row r="116">
          <cell r="A116" t="str">
            <v>JENDRYSIK Daniel</v>
          </cell>
          <cell r="B116">
            <v>29084</v>
          </cell>
          <cell r="C116" t="str">
            <v>2016/2017</v>
          </cell>
          <cell r="D116" t="str">
            <v>2016-09-04 LO</v>
          </cell>
          <cell r="E116" t="str">
            <v>04541</v>
          </cell>
          <cell r="F116" t="str">
            <v>S</v>
          </cell>
          <cell r="G116">
            <v>35396</v>
          </cell>
          <cell r="H116" t="str">
            <v>M</v>
          </cell>
          <cell r="I116" t="str">
            <v>LUKS Mańkowice-Piątkowice</v>
          </cell>
          <cell r="J116" t="str">
            <v>LUKS MAŃKOWICE-PIĄTKOWICE</v>
          </cell>
          <cell r="K116" t="str">
            <v>opolskie</v>
          </cell>
        </row>
        <row r="117">
          <cell r="A117" t="str">
            <v>KLECZA Mieczysław</v>
          </cell>
          <cell r="B117">
            <v>12990</v>
          </cell>
          <cell r="C117" t="str">
            <v>2016/2017</v>
          </cell>
          <cell r="D117" t="str">
            <v>2016-09-04 LO</v>
          </cell>
          <cell r="E117" t="str">
            <v>04543</v>
          </cell>
          <cell r="F117" t="str">
            <v>S</v>
          </cell>
          <cell r="G117">
            <v>21958</v>
          </cell>
          <cell r="H117" t="str">
            <v>M</v>
          </cell>
          <cell r="I117" t="str">
            <v>LUKS Mańkowice-Piątkowice</v>
          </cell>
          <cell r="J117" t="str">
            <v>LUKS MAŃKOWICE-PIĄTKOWICE</v>
          </cell>
          <cell r="K117" t="str">
            <v>opolskie</v>
          </cell>
        </row>
        <row r="118">
          <cell r="A118" t="str">
            <v>LACHOWICZ Konrad</v>
          </cell>
          <cell r="B118">
            <v>43945</v>
          </cell>
          <cell r="C118" t="str">
            <v>2016/2017</v>
          </cell>
          <cell r="D118" t="str">
            <v>2016-09-04 LO</v>
          </cell>
          <cell r="E118" t="str">
            <v>04549</v>
          </cell>
          <cell r="F118" t="str">
            <v>M</v>
          </cell>
          <cell r="G118">
            <v>39265</v>
          </cell>
          <cell r="H118" t="str">
            <v>M</v>
          </cell>
          <cell r="I118" t="str">
            <v>LUKS Mańkowice-Piątkowice</v>
          </cell>
          <cell r="J118" t="str">
            <v>LUKS MAŃKOWICE-PIĄTKOWICE</v>
          </cell>
          <cell r="K118" t="str">
            <v>opolskie</v>
          </cell>
        </row>
        <row r="119">
          <cell r="A119" t="str">
            <v>PĘTAL Robert</v>
          </cell>
          <cell r="B119">
            <v>12988</v>
          </cell>
          <cell r="C119" t="str">
            <v>2016/2017</v>
          </cell>
          <cell r="D119" t="str">
            <v>2016-09-04 LO</v>
          </cell>
          <cell r="E119" t="str">
            <v>04545</v>
          </cell>
          <cell r="F119" t="str">
            <v>S</v>
          </cell>
          <cell r="G119">
            <v>29410</v>
          </cell>
          <cell r="H119" t="str">
            <v>M</v>
          </cell>
          <cell r="I119" t="str">
            <v>LUKS Mańkowice-Piątkowice</v>
          </cell>
          <cell r="J119" t="str">
            <v>LUKS MAŃKOWICE-PIĄTKOWICE</v>
          </cell>
          <cell r="K119" t="str">
            <v>opolskie</v>
          </cell>
        </row>
        <row r="120">
          <cell r="A120" t="str">
            <v>SULIKOWSKI Bartosz</v>
          </cell>
          <cell r="B120">
            <v>43943</v>
          </cell>
          <cell r="C120" t="str">
            <v>2016/2017</v>
          </cell>
          <cell r="D120" t="str">
            <v>2016-09-04 LO</v>
          </cell>
          <cell r="E120" t="str">
            <v>04547</v>
          </cell>
          <cell r="F120" t="str">
            <v>M</v>
          </cell>
          <cell r="G120">
            <v>38181</v>
          </cell>
          <cell r="H120" t="str">
            <v>M</v>
          </cell>
          <cell r="I120" t="str">
            <v>LUKS Mańkowice-Piątkowice</v>
          </cell>
          <cell r="J120" t="str">
            <v>LUKS MAŃKOWICE-PIĄTKOWICE</v>
          </cell>
          <cell r="K120" t="str">
            <v>opolskie</v>
          </cell>
        </row>
        <row r="121">
          <cell r="A121" t="str">
            <v>BAGIŃSKI Andrzej</v>
          </cell>
          <cell r="B121">
            <v>40963</v>
          </cell>
          <cell r="C121" t="str">
            <v>2016/2017</v>
          </cell>
          <cell r="D121" t="str">
            <v>2016-08-31 LO</v>
          </cell>
          <cell r="E121" t="str">
            <v>03735</v>
          </cell>
          <cell r="F121" t="str">
            <v>M</v>
          </cell>
          <cell r="G121">
            <v>36715</v>
          </cell>
          <cell r="H121" t="str">
            <v>M</v>
          </cell>
          <cell r="I121" t="str">
            <v>LUKS MGOKSiR Korfantów</v>
          </cell>
          <cell r="J121" t="str">
            <v>LUKS MGOKSIR KORFANTÓW</v>
          </cell>
          <cell r="K121" t="str">
            <v>opolskie</v>
          </cell>
        </row>
        <row r="122">
          <cell r="A122" t="str">
            <v>BAGIŃSKI Michał</v>
          </cell>
          <cell r="B122">
            <v>39911</v>
          </cell>
          <cell r="C122" t="str">
            <v>2016/2017</v>
          </cell>
          <cell r="D122" t="str">
            <v>2016-08-31 LO</v>
          </cell>
          <cell r="E122" t="str">
            <v>03734</v>
          </cell>
          <cell r="F122" t="str">
            <v>M</v>
          </cell>
          <cell r="G122">
            <v>38548</v>
          </cell>
          <cell r="H122" t="str">
            <v>M</v>
          </cell>
          <cell r="I122" t="str">
            <v>LUKS MGOKSiR Korfantów</v>
          </cell>
          <cell r="J122" t="str">
            <v>LUKS MGOKSIR KORFANTÓW</v>
          </cell>
          <cell r="K122" t="str">
            <v>opolskie</v>
          </cell>
        </row>
        <row r="123">
          <cell r="A123" t="str">
            <v>BARTYZEL Artur</v>
          </cell>
          <cell r="B123">
            <v>19001</v>
          </cell>
          <cell r="C123" t="str">
            <v>2016/2017</v>
          </cell>
          <cell r="D123" t="str">
            <v>2016-08-31 LO</v>
          </cell>
          <cell r="E123" t="str">
            <v>03737</v>
          </cell>
          <cell r="F123" t="str">
            <v>S</v>
          </cell>
          <cell r="G123">
            <v>26895</v>
          </cell>
          <cell r="H123" t="str">
            <v>M</v>
          </cell>
          <cell r="I123" t="str">
            <v>LUKS MGOKSiR Korfantów</v>
          </cell>
          <cell r="J123" t="str">
            <v>LUKS MGOKSIR KORFANTÓW</v>
          </cell>
          <cell r="K123" t="str">
            <v>opolskie</v>
          </cell>
        </row>
        <row r="124">
          <cell r="A124" t="str">
            <v>BOHADCZUK Marcin</v>
          </cell>
          <cell r="B124">
            <v>6244</v>
          </cell>
          <cell r="C124" t="str">
            <v>2016/2017</v>
          </cell>
          <cell r="D124" t="str">
            <v>2016-08-31 LO</v>
          </cell>
          <cell r="E124" t="str">
            <v>03738</v>
          </cell>
          <cell r="F124" t="str">
            <v>S</v>
          </cell>
          <cell r="G124">
            <v>29531</v>
          </cell>
          <cell r="H124" t="str">
            <v>M</v>
          </cell>
          <cell r="I124" t="str">
            <v>LUKS MGOKSiR Korfantów</v>
          </cell>
          <cell r="J124" t="str">
            <v>LUKS MGOKSIR KORFANTÓW</v>
          </cell>
          <cell r="K124" t="str">
            <v>opolskie</v>
          </cell>
        </row>
        <row r="125">
          <cell r="A125" t="str">
            <v>COPPIN Fryderyk</v>
          </cell>
          <cell r="B125">
            <v>19003</v>
          </cell>
          <cell r="C125" t="str">
            <v>2016/2017</v>
          </cell>
          <cell r="D125" t="str">
            <v>2016-08-31 LO</v>
          </cell>
          <cell r="E125" t="str">
            <v>03739</v>
          </cell>
          <cell r="F125" t="str">
            <v>S</v>
          </cell>
          <cell r="G125">
            <v>25481</v>
          </cell>
          <cell r="H125" t="str">
            <v>M</v>
          </cell>
          <cell r="I125" t="str">
            <v>LUKS MGOKSiR Korfantów</v>
          </cell>
          <cell r="J125" t="str">
            <v>LUKS MGOKSIR KORFANTÓW</v>
          </cell>
          <cell r="K125" t="str">
            <v>opolskie</v>
          </cell>
        </row>
        <row r="126">
          <cell r="A126" t="str">
            <v>MISZTAL Marcin</v>
          </cell>
          <cell r="B126">
            <v>12675</v>
          </cell>
          <cell r="C126" t="str">
            <v>2016/2017</v>
          </cell>
          <cell r="D126" t="str">
            <v>2016-08-31 N</v>
          </cell>
          <cell r="E126" t="str">
            <v>03741</v>
          </cell>
          <cell r="F126" t="str">
            <v>S</v>
          </cell>
          <cell r="G126">
            <v>31020</v>
          </cell>
          <cell r="H126" t="str">
            <v>M</v>
          </cell>
          <cell r="I126" t="str">
            <v>LUKS MGOKSiR Korfantów</v>
          </cell>
          <cell r="J126" t="str">
            <v>LUKS MGOKSIR KORFANTÓW</v>
          </cell>
          <cell r="K126" t="str">
            <v>opolskie</v>
          </cell>
        </row>
        <row r="127">
          <cell r="A127" t="str">
            <v>SKIRZEWSKI Oskar</v>
          </cell>
          <cell r="B127">
            <v>43770</v>
          </cell>
          <cell r="C127" t="str">
            <v>2016/2017</v>
          </cell>
          <cell r="D127" t="str">
            <v>2016-09-08 LO</v>
          </cell>
          <cell r="E127" t="str">
            <v>06661</v>
          </cell>
          <cell r="F127" t="str">
            <v>M</v>
          </cell>
          <cell r="G127">
            <v>38799</v>
          </cell>
          <cell r="H127" t="str">
            <v>M</v>
          </cell>
          <cell r="I127" t="str">
            <v>LUKS MGOKSiR Korfantów</v>
          </cell>
          <cell r="J127" t="str">
            <v>LUKS MGOKSIR KORFANTÓW</v>
          </cell>
          <cell r="K127" t="str">
            <v>opolskie</v>
          </cell>
        </row>
        <row r="128">
          <cell r="A128" t="str">
            <v>SZANDAROWSKI Michał</v>
          </cell>
          <cell r="B128">
            <v>43769</v>
          </cell>
          <cell r="C128" t="str">
            <v>2016/2017</v>
          </cell>
          <cell r="D128" t="str">
            <v>2016-09-08 LO</v>
          </cell>
          <cell r="E128" t="str">
            <v>06662</v>
          </cell>
          <cell r="F128" t="str">
            <v>M</v>
          </cell>
          <cell r="G128">
            <v>38595</v>
          </cell>
          <cell r="H128" t="str">
            <v>M</v>
          </cell>
          <cell r="I128" t="str">
            <v>LUKS MGOKSiR Korfantów</v>
          </cell>
          <cell r="J128" t="str">
            <v>LUKS MGOKSIR KORFANTÓW</v>
          </cell>
          <cell r="K128" t="str">
            <v>opolskie</v>
          </cell>
        </row>
        <row r="129">
          <cell r="A129" t="str">
            <v>TARATUTA Paulina</v>
          </cell>
          <cell r="B129">
            <v>45476</v>
          </cell>
          <cell r="C129" t="str">
            <v>2016/2017</v>
          </cell>
          <cell r="D129" t="str">
            <v>2016-08-31 N</v>
          </cell>
          <cell r="E129" t="str">
            <v>03740</v>
          </cell>
          <cell r="F129" t="str">
            <v>M</v>
          </cell>
          <cell r="G129">
            <v>37873</v>
          </cell>
          <cell r="H129" t="str">
            <v>K</v>
          </cell>
          <cell r="I129" t="str">
            <v>LUKS MGOKSiR Korfantów</v>
          </cell>
          <cell r="J129" t="str">
            <v>LUKS MGOKSIR KORFANTÓW</v>
          </cell>
          <cell r="K129" t="str">
            <v>opolskie</v>
          </cell>
        </row>
        <row r="130">
          <cell r="A130" t="str">
            <v>TOBIASZ Jan</v>
          </cell>
          <cell r="B130">
            <v>16923</v>
          </cell>
          <cell r="C130" t="str">
            <v>2016/2017</v>
          </cell>
          <cell r="D130" t="str">
            <v>2016-08-31 LO</v>
          </cell>
          <cell r="E130" t="str">
            <v>03736</v>
          </cell>
          <cell r="F130" t="str">
            <v>S</v>
          </cell>
          <cell r="G130">
            <v>23226</v>
          </cell>
          <cell r="H130" t="str">
            <v>M</v>
          </cell>
          <cell r="I130" t="str">
            <v>LUKS MGOKSiR Korfantów</v>
          </cell>
          <cell r="J130" t="str">
            <v>LUKS MGOKSIR KORFANTÓW</v>
          </cell>
          <cell r="K130" t="str">
            <v>opolskie</v>
          </cell>
        </row>
        <row r="131">
          <cell r="A131" t="str">
            <v>TOBIASZ Wojciech</v>
          </cell>
          <cell r="B131">
            <v>16924</v>
          </cell>
          <cell r="C131" t="str">
            <v>2016/2017</v>
          </cell>
          <cell r="D131" t="str">
            <v>2016-08-31 LO</v>
          </cell>
          <cell r="E131" t="str">
            <v>03742</v>
          </cell>
          <cell r="F131" t="str">
            <v>S</v>
          </cell>
          <cell r="G131">
            <v>33965</v>
          </cell>
          <cell r="H131" t="str">
            <v>M</v>
          </cell>
          <cell r="I131" t="str">
            <v>LUKS MGOKSiR Korfantów</v>
          </cell>
          <cell r="J131" t="str">
            <v>LUKS MGOKSIR KORFANTÓW</v>
          </cell>
          <cell r="K131" t="str">
            <v>opolskie</v>
          </cell>
        </row>
        <row r="132">
          <cell r="A132" t="str">
            <v>GÓRSKA Aleksandra</v>
          </cell>
          <cell r="B132">
            <v>40324</v>
          </cell>
          <cell r="C132" t="str">
            <v>2016/2017</v>
          </cell>
          <cell r="D132" t="str">
            <v>2016-07-28 LO</v>
          </cell>
          <cell r="E132" t="str">
            <v>00791</v>
          </cell>
          <cell r="F132" t="str">
            <v>M</v>
          </cell>
          <cell r="G132">
            <v>36749</v>
          </cell>
          <cell r="H132" t="str">
            <v>K</v>
          </cell>
          <cell r="I132" t="str">
            <v>LUKS STAL Osowiec</v>
          </cell>
          <cell r="J132" t="str">
            <v>LUKS STAL OSOWIEC</v>
          </cell>
          <cell r="K132" t="str">
            <v>opolskie</v>
          </cell>
        </row>
        <row r="133">
          <cell r="A133" t="str">
            <v>JANUS Lukas</v>
          </cell>
          <cell r="B133">
            <v>45014</v>
          </cell>
          <cell r="C133" t="str">
            <v>2016/2017</v>
          </cell>
          <cell r="D133" t="str">
            <v>2016-07-10 N</v>
          </cell>
          <cell r="E133" t="str">
            <v>00098</v>
          </cell>
          <cell r="F133" t="str">
            <v>M</v>
          </cell>
          <cell r="G133">
            <v>39007</v>
          </cell>
          <cell r="H133" t="str">
            <v>M</v>
          </cell>
          <cell r="I133" t="str">
            <v>LUKS STAL Osowiec</v>
          </cell>
          <cell r="J133" t="str">
            <v>LUKS STAL OSOWIEC</v>
          </cell>
          <cell r="K133" t="str">
            <v>opolskie</v>
          </cell>
        </row>
        <row r="134">
          <cell r="A134" t="str">
            <v>JANUS Mateusz</v>
          </cell>
          <cell r="B134">
            <v>45010</v>
          </cell>
          <cell r="C134" t="str">
            <v>2016/2017</v>
          </cell>
          <cell r="D134" t="str">
            <v>2016-07-10 N</v>
          </cell>
          <cell r="E134" t="str">
            <v>00091</v>
          </cell>
          <cell r="F134" t="str">
            <v>M</v>
          </cell>
          <cell r="G134">
            <v>37498</v>
          </cell>
          <cell r="H134" t="str">
            <v>M</v>
          </cell>
          <cell r="I134" t="str">
            <v>LUKS STAL Osowiec</v>
          </cell>
          <cell r="J134" t="str">
            <v>LUKS STAL OSOWIEC</v>
          </cell>
          <cell r="K134" t="str">
            <v>opolskie</v>
          </cell>
        </row>
        <row r="135">
          <cell r="A135" t="str">
            <v>KARPIAK Izabela</v>
          </cell>
          <cell r="B135">
            <v>4640</v>
          </cell>
          <cell r="C135" t="str">
            <v>2016/2017</v>
          </cell>
          <cell r="D135" t="str">
            <v>2016-07-28 LO</v>
          </cell>
          <cell r="E135" t="str">
            <v>00783</v>
          </cell>
          <cell r="F135" t="str">
            <v>S</v>
          </cell>
          <cell r="G135">
            <v>32927</v>
          </cell>
          <cell r="H135" t="str">
            <v>K</v>
          </cell>
          <cell r="I135" t="str">
            <v>LUKS STAL Osowiec</v>
          </cell>
          <cell r="J135" t="str">
            <v>LUKS STAL OSOWIEC</v>
          </cell>
          <cell r="K135" t="str">
            <v>opolskie</v>
          </cell>
        </row>
        <row r="136">
          <cell r="A136" t="str">
            <v>KIELAR Anna</v>
          </cell>
          <cell r="B136">
            <v>32851</v>
          </cell>
          <cell r="C136" t="str">
            <v>2016/2017</v>
          </cell>
          <cell r="D136" t="str">
            <v>2016-07-28 LO</v>
          </cell>
          <cell r="E136" t="str">
            <v>00787</v>
          </cell>
          <cell r="F136" t="str">
            <v>M</v>
          </cell>
          <cell r="G136">
            <v>36808</v>
          </cell>
          <cell r="H136" t="str">
            <v>K</v>
          </cell>
          <cell r="I136" t="str">
            <v>LUKS STAL Osowiec</v>
          </cell>
          <cell r="J136" t="str">
            <v>LUKS STAL OSOWIEC</v>
          </cell>
          <cell r="K136" t="str">
            <v>opolskie</v>
          </cell>
        </row>
        <row r="137">
          <cell r="A137" t="str">
            <v>KLUSZEWSKA Milena</v>
          </cell>
          <cell r="B137">
            <v>35666</v>
          </cell>
          <cell r="C137" t="str">
            <v>2016/2017</v>
          </cell>
          <cell r="D137" t="str">
            <v>2016-07-28 LO</v>
          </cell>
          <cell r="E137" t="str">
            <v>00788</v>
          </cell>
          <cell r="F137" t="str">
            <v>M</v>
          </cell>
          <cell r="G137">
            <v>37295</v>
          </cell>
          <cell r="H137" t="str">
            <v>K</v>
          </cell>
          <cell r="I137" t="str">
            <v>LUKS STAL Osowiec</v>
          </cell>
          <cell r="J137" t="str">
            <v>LUKS STAL OSOWIEC</v>
          </cell>
          <cell r="K137" t="str">
            <v>opolskie</v>
          </cell>
        </row>
        <row r="138">
          <cell r="A138" t="str">
            <v>KOCIK Igor</v>
          </cell>
          <cell r="B138">
            <v>45011</v>
          </cell>
          <cell r="C138" t="str">
            <v>2016/2017</v>
          </cell>
          <cell r="D138" t="str">
            <v>2016-07-10 N</v>
          </cell>
          <cell r="E138" t="str">
            <v>00092</v>
          </cell>
          <cell r="F138" t="str">
            <v>M</v>
          </cell>
          <cell r="G138">
            <v>37635</v>
          </cell>
          <cell r="H138" t="str">
            <v>M</v>
          </cell>
          <cell r="I138" t="str">
            <v>LUKS STAL Osowiec</v>
          </cell>
          <cell r="J138" t="str">
            <v>LUKS STAL OSOWIEC</v>
          </cell>
          <cell r="K138" t="str">
            <v>opolskie</v>
          </cell>
        </row>
        <row r="139">
          <cell r="A139" t="str">
            <v>KOZIOL Jakub</v>
          </cell>
          <cell r="B139">
            <v>43093</v>
          </cell>
          <cell r="C139" t="str">
            <v>2016/2017</v>
          </cell>
          <cell r="D139" t="str">
            <v>2016-07-10 LO</v>
          </cell>
          <cell r="E139" t="str">
            <v>00090</v>
          </cell>
          <cell r="F139" t="str">
            <v>M</v>
          </cell>
          <cell r="G139">
            <v>37166</v>
          </cell>
          <cell r="H139" t="str">
            <v>M</v>
          </cell>
          <cell r="I139" t="str">
            <v>LUKS STAL Osowiec</v>
          </cell>
          <cell r="J139" t="str">
            <v>LUKS STAL OSOWIEC</v>
          </cell>
          <cell r="K139" t="str">
            <v>opolskie</v>
          </cell>
        </row>
        <row r="140">
          <cell r="A140" t="str">
            <v>KRECZMER Oliwier</v>
          </cell>
          <cell r="B140">
            <v>44909</v>
          </cell>
          <cell r="C140" t="str">
            <v>2016/2017</v>
          </cell>
          <cell r="D140" t="str">
            <v>2016-07-10 LO</v>
          </cell>
          <cell r="E140" t="str">
            <v>00095</v>
          </cell>
          <cell r="F140" t="str">
            <v>M</v>
          </cell>
          <cell r="G140">
            <v>38496</v>
          </cell>
          <cell r="H140" t="str">
            <v>M</v>
          </cell>
          <cell r="I140" t="str">
            <v>LUKS STAL Osowiec</v>
          </cell>
          <cell r="J140" t="str">
            <v>LUKS STAL OSOWIEC</v>
          </cell>
          <cell r="K140" t="str">
            <v>opolskie</v>
          </cell>
        </row>
        <row r="141">
          <cell r="A141" t="str">
            <v>KRECZMER Tomasz</v>
          </cell>
          <cell r="B141">
            <v>45009</v>
          </cell>
          <cell r="C141" t="str">
            <v>2016/2017</v>
          </cell>
          <cell r="D141" t="str">
            <v>2016-07-10 N</v>
          </cell>
          <cell r="E141" t="str">
            <v>00089</v>
          </cell>
          <cell r="F141" t="str">
            <v>M</v>
          </cell>
          <cell r="G141">
            <v>36556</v>
          </cell>
          <cell r="H141" t="str">
            <v>M</v>
          </cell>
          <cell r="I141" t="str">
            <v>LUKS STAL Osowiec</v>
          </cell>
          <cell r="J141" t="str">
            <v>LUKS STAL OSOWIEC</v>
          </cell>
          <cell r="K141" t="str">
            <v>opolskie</v>
          </cell>
        </row>
        <row r="142">
          <cell r="A142" t="str">
            <v>KULICZKOWSKI Piotr</v>
          </cell>
          <cell r="B142">
            <v>44344</v>
          </cell>
          <cell r="C142" t="str">
            <v>2016/2017</v>
          </cell>
          <cell r="D142" t="str">
            <v>2016-07-10 LO</v>
          </cell>
          <cell r="E142" t="str">
            <v>00093</v>
          </cell>
          <cell r="F142" t="str">
            <v>M</v>
          </cell>
          <cell r="G142">
            <v>38167</v>
          </cell>
          <cell r="H142" t="str">
            <v>M</v>
          </cell>
          <cell r="I142" t="str">
            <v>LUKS STAL Osowiec</v>
          </cell>
          <cell r="J142" t="str">
            <v>LUKS STAL OSOWIEC</v>
          </cell>
          <cell r="K142" t="str">
            <v>opolskie</v>
          </cell>
        </row>
        <row r="143">
          <cell r="A143" t="str">
            <v>KULICZKOWSKI Viktor</v>
          </cell>
          <cell r="B143">
            <v>45016</v>
          </cell>
          <cell r="C143" t="str">
            <v>2016/2017</v>
          </cell>
          <cell r="D143" t="str">
            <v>2016-07-10 N</v>
          </cell>
          <cell r="E143" t="str">
            <v>00100</v>
          </cell>
          <cell r="F143" t="str">
            <v>M</v>
          </cell>
          <cell r="G143">
            <v>39486</v>
          </cell>
          <cell r="H143" t="str">
            <v>M</v>
          </cell>
          <cell r="I143" t="str">
            <v>LUKS STAL Osowiec</v>
          </cell>
          <cell r="J143" t="str">
            <v>LUKS STAL OSOWIEC</v>
          </cell>
          <cell r="K143" t="str">
            <v>opolskie</v>
          </cell>
        </row>
        <row r="144">
          <cell r="A144" t="str">
            <v>MAZUREK Marta</v>
          </cell>
          <cell r="B144">
            <v>45013</v>
          </cell>
          <cell r="C144" t="str">
            <v>2016/2017</v>
          </cell>
          <cell r="D144" t="str">
            <v>2016-07-10 N</v>
          </cell>
          <cell r="E144" t="str">
            <v>00097</v>
          </cell>
          <cell r="F144" t="str">
            <v>M</v>
          </cell>
          <cell r="G144">
            <v>38618</v>
          </cell>
          <cell r="H144" t="str">
            <v>K</v>
          </cell>
          <cell r="I144" t="str">
            <v>LUKS STAL Osowiec</v>
          </cell>
          <cell r="J144" t="str">
            <v>LUKS STAL OSOWIEC</v>
          </cell>
          <cell r="K144" t="str">
            <v>opolskie</v>
          </cell>
        </row>
        <row r="145">
          <cell r="A145" t="str">
            <v>MORAWIEC Roman</v>
          </cell>
          <cell r="B145">
            <v>33858</v>
          </cell>
          <cell r="C145" t="str">
            <v>2016/2017</v>
          </cell>
          <cell r="D145" t="str">
            <v>2016-07-10 LO</v>
          </cell>
          <cell r="E145" t="str">
            <v>00102</v>
          </cell>
          <cell r="F145" t="str">
            <v>S</v>
          </cell>
          <cell r="G145">
            <v>26274</v>
          </cell>
          <cell r="H145" t="str">
            <v>M</v>
          </cell>
          <cell r="I145" t="str">
            <v>LUKS STAL Osowiec</v>
          </cell>
          <cell r="J145" t="str">
            <v>LUKS STAL OSOWIEC</v>
          </cell>
          <cell r="K145" t="str">
            <v>opolskie</v>
          </cell>
        </row>
        <row r="146">
          <cell r="A146" t="str">
            <v>MURZOWSKA Dagmara</v>
          </cell>
          <cell r="B146">
            <v>33851</v>
          </cell>
          <cell r="C146" t="str">
            <v>2016/2017</v>
          </cell>
          <cell r="D146" t="str">
            <v>2016-07-28 LO</v>
          </cell>
          <cell r="E146" t="str">
            <v>00785</v>
          </cell>
          <cell r="F146" t="str">
            <v>M</v>
          </cell>
          <cell r="G146">
            <v>36224</v>
          </cell>
          <cell r="H146" t="str">
            <v>K</v>
          </cell>
          <cell r="I146" t="str">
            <v>LUKS STAL Osowiec</v>
          </cell>
          <cell r="J146" t="str">
            <v>LUKS STAL OSOWIEC</v>
          </cell>
          <cell r="K146" t="str">
            <v>opolskie</v>
          </cell>
        </row>
        <row r="147">
          <cell r="A147" t="str">
            <v>OTTE Marcin</v>
          </cell>
          <cell r="B147">
            <v>43548</v>
          </cell>
          <cell r="C147" t="str">
            <v>2016/2017</v>
          </cell>
          <cell r="D147" t="str">
            <v>2016-07-10 LO</v>
          </cell>
          <cell r="E147" t="str">
            <v>00094</v>
          </cell>
          <cell r="F147" t="str">
            <v>M</v>
          </cell>
          <cell r="G147">
            <v>38593</v>
          </cell>
          <cell r="H147" t="str">
            <v>M</v>
          </cell>
          <cell r="I147" t="str">
            <v>LUKS STAL Osowiec</v>
          </cell>
          <cell r="J147" t="str">
            <v>LUKS STAL OSOWIEC</v>
          </cell>
          <cell r="K147" t="str">
            <v>opolskie</v>
          </cell>
        </row>
        <row r="148">
          <cell r="A148" t="str">
            <v>PIETRUK Oliwier</v>
          </cell>
          <cell r="B148">
            <v>45015</v>
          </cell>
          <cell r="C148" t="str">
            <v>2016/2017</v>
          </cell>
          <cell r="D148" t="str">
            <v>2016-07-10 N</v>
          </cell>
          <cell r="E148" t="str">
            <v>00099</v>
          </cell>
          <cell r="F148" t="str">
            <v>M</v>
          </cell>
          <cell r="G148">
            <v>39343</v>
          </cell>
          <cell r="H148" t="str">
            <v>M</v>
          </cell>
          <cell r="I148" t="str">
            <v>LUKS STAL Osowiec</v>
          </cell>
          <cell r="J148" t="str">
            <v>LUKS STAL OSOWIEC</v>
          </cell>
          <cell r="K148" t="str">
            <v>opolskie</v>
          </cell>
        </row>
        <row r="149">
          <cell r="A149" t="str">
            <v>POŚPIECH Łukasz</v>
          </cell>
          <cell r="B149">
            <v>45012</v>
          </cell>
          <cell r="C149" t="str">
            <v>2016/2017</v>
          </cell>
          <cell r="D149" t="str">
            <v>2016-07-10 N</v>
          </cell>
          <cell r="E149" t="str">
            <v>00096</v>
          </cell>
          <cell r="F149" t="str">
            <v>M</v>
          </cell>
          <cell r="G149">
            <v>38377</v>
          </cell>
          <cell r="H149" t="str">
            <v>M</v>
          </cell>
          <cell r="I149" t="str">
            <v>LUKS STAL Osowiec</v>
          </cell>
          <cell r="J149" t="str">
            <v>LUKS STAL OSOWIEC</v>
          </cell>
          <cell r="K149" t="str">
            <v>opolskie</v>
          </cell>
        </row>
        <row r="150">
          <cell r="A150" t="str">
            <v>PRZEŹDZIECKA Marta</v>
          </cell>
          <cell r="B150">
            <v>43549</v>
          </cell>
          <cell r="C150" t="str">
            <v>2016/2017</v>
          </cell>
          <cell r="D150" t="str">
            <v>2016-07-10 LO</v>
          </cell>
          <cell r="E150" t="str">
            <v>00101</v>
          </cell>
          <cell r="F150" t="str">
            <v>M</v>
          </cell>
          <cell r="G150">
            <v>39914</v>
          </cell>
          <cell r="H150" t="str">
            <v>K</v>
          </cell>
          <cell r="I150" t="str">
            <v>LUKS STAL Osowiec</v>
          </cell>
          <cell r="J150" t="str">
            <v>LUKS STAL OSOWIEC</v>
          </cell>
          <cell r="K150" t="str">
            <v>opolskie</v>
          </cell>
        </row>
        <row r="151">
          <cell r="A151" t="str">
            <v>PRZEŹDZIECKI Paweł</v>
          </cell>
          <cell r="B151">
            <v>10611</v>
          </cell>
          <cell r="C151" t="str">
            <v>2016/2017</v>
          </cell>
          <cell r="D151" t="str">
            <v>2016-07-10 LO</v>
          </cell>
          <cell r="E151" t="str">
            <v>00088</v>
          </cell>
          <cell r="F151" t="str">
            <v>S</v>
          </cell>
          <cell r="G151">
            <v>27419</v>
          </cell>
          <cell r="H151" t="str">
            <v>M</v>
          </cell>
          <cell r="I151" t="str">
            <v>LUKS STAL Osowiec</v>
          </cell>
          <cell r="J151" t="str">
            <v>LUKS STAL OSOWIEC</v>
          </cell>
          <cell r="K151" t="str">
            <v>opolskie</v>
          </cell>
        </row>
        <row r="152">
          <cell r="A152" t="str">
            <v>PRZYGODA Klaudia</v>
          </cell>
          <cell r="B152">
            <v>35667</v>
          </cell>
          <cell r="C152" t="str">
            <v>2016/2017</v>
          </cell>
          <cell r="D152" t="str">
            <v>2016-07-28 LO</v>
          </cell>
          <cell r="E152" t="str">
            <v>00789</v>
          </cell>
          <cell r="F152" t="str">
            <v>M</v>
          </cell>
          <cell r="G152">
            <v>37449</v>
          </cell>
          <cell r="H152" t="str">
            <v>K</v>
          </cell>
          <cell r="I152" t="str">
            <v>LUKS STAL Osowiec</v>
          </cell>
          <cell r="J152" t="str">
            <v>LUKS STAL OSOWIEC</v>
          </cell>
          <cell r="K152" t="str">
            <v>opolskie</v>
          </cell>
        </row>
        <row r="153">
          <cell r="A153" t="str">
            <v>RATAJ Gabriela</v>
          </cell>
          <cell r="B153">
            <v>35668</v>
          </cell>
          <cell r="C153" t="str">
            <v>2016/2017</v>
          </cell>
          <cell r="D153" t="str">
            <v>2016-07-28 LO</v>
          </cell>
          <cell r="E153" t="str">
            <v>00790</v>
          </cell>
          <cell r="F153" t="str">
            <v>M</v>
          </cell>
          <cell r="G153">
            <v>37258</v>
          </cell>
          <cell r="H153" t="str">
            <v>K</v>
          </cell>
          <cell r="I153" t="str">
            <v>LUKS STAL Osowiec</v>
          </cell>
          <cell r="J153" t="str">
            <v>LUKS STAL OSOWIEC</v>
          </cell>
          <cell r="K153" t="str">
            <v>opolskie</v>
          </cell>
        </row>
        <row r="154">
          <cell r="A154" t="str">
            <v>SETNICKA Emilia</v>
          </cell>
          <cell r="B154">
            <v>33852</v>
          </cell>
          <cell r="C154" t="str">
            <v>2016/2017</v>
          </cell>
          <cell r="D154" t="str">
            <v>2016-07-28 LO</v>
          </cell>
          <cell r="E154" t="str">
            <v>00786</v>
          </cell>
          <cell r="F154" t="str">
            <v>M</v>
          </cell>
          <cell r="G154">
            <v>37049</v>
          </cell>
          <cell r="H154" t="str">
            <v>K</v>
          </cell>
          <cell r="I154" t="str">
            <v>LUKS STAL Osowiec</v>
          </cell>
          <cell r="J154" t="str">
            <v>LUKS STAL OSOWIEC</v>
          </cell>
          <cell r="K154" t="str">
            <v>opolskie</v>
          </cell>
        </row>
        <row r="155">
          <cell r="A155" t="str">
            <v>SINICKA Marta</v>
          </cell>
          <cell r="B155">
            <v>19008</v>
          </cell>
          <cell r="C155" t="str">
            <v>2016/2017</v>
          </cell>
          <cell r="D155" t="str">
            <v>2016-07-28 LO</v>
          </cell>
          <cell r="E155" t="str">
            <v>00784</v>
          </cell>
          <cell r="F155" t="str">
            <v>S</v>
          </cell>
          <cell r="G155">
            <v>34717</v>
          </cell>
          <cell r="H155" t="str">
            <v>K</v>
          </cell>
          <cell r="I155" t="str">
            <v>LUKS STAL Osowiec</v>
          </cell>
          <cell r="J155" t="str">
            <v>LUKS STAL OSOWIEC</v>
          </cell>
          <cell r="K155" t="str">
            <v>opolskie</v>
          </cell>
        </row>
        <row r="156">
          <cell r="A156" t="str">
            <v>GAJEWSKI Andrzej</v>
          </cell>
          <cell r="B156">
            <v>25383</v>
          </cell>
          <cell r="C156" t="str">
            <v>2016/2017</v>
          </cell>
          <cell r="D156" t="str">
            <v>2016-08-25 LO</v>
          </cell>
          <cell r="E156" t="str">
            <v>02478</v>
          </cell>
          <cell r="F156" t="str">
            <v>S</v>
          </cell>
          <cell r="G156">
            <v>26633</v>
          </cell>
          <cell r="H156" t="str">
            <v>M</v>
          </cell>
          <cell r="I156" t="str">
            <v>LZS GROM Szybowice</v>
          </cell>
          <cell r="J156" t="str">
            <v>LZS GROM SZYBOWICE</v>
          </cell>
          <cell r="K156" t="str">
            <v>opolskie</v>
          </cell>
        </row>
        <row r="157">
          <cell r="A157" t="str">
            <v>GOŁĘBIOWSKI Zygmunt</v>
          </cell>
          <cell r="B157">
            <v>25384</v>
          </cell>
          <cell r="C157" t="str">
            <v>2016/2017</v>
          </cell>
          <cell r="D157" t="str">
            <v>2016-08-25 LO</v>
          </cell>
          <cell r="E157" t="str">
            <v>02477</v>
          </cell>
          <cell r="F157" t="str">
            <v>S</v>
          </cell>
          <cell r="G157">
            <v>23295</v>
          </cell>
          <cell r="H157" t="str">
            <v>M</v>
          </cell>
          <cell r="I157" t="str">
            <v>LZS GROM Szybowice</v>
          </cell>
          <cell r="J157" t="str">
            <v>LZS GROM SZYBOWICE</v>
          </cell>
          <cell r="K157" t="str">
            <v>opolskie</v>
          </cell>
        </row>
        <row r="158">
          <cell r="A158" t="str">
            <v>GÓRKA Krzysztof</v>
          </cell>
          <cell r="B158">
            <v>35369</v>
          </cell>
          <cell r="C158" t="str">
            <v>2016/2017</v>
          </cell>
          <cell r="D158" t="str">
            <v>2016-08-25 LO</v>
          </cell>
          <cell r="E158" t="str">
            <v>02483</v>
          </cell>
          <cell r="F158" t="str">
            <v>S</v>
          </cell>
          <cell r="G158">
            <v>21528</v>
          </cell>
          <cell r="H158" t="str">
            <v>M</v>
          </cell>
          <cell r="I158" t="str">
            <v>LZS GROM Szybowice</v>
          </cell>
          <cell r="J158" t="str">
            <v>LZS GROM SZYBOWICE</v>
          </cell>
          <cell r="K158" t="str">
            <v>opolskie</v>
          </cell>
        </row>
        <row r="159">
          <cell r="A159" t="str">
            <v>HUMINIECKI Stanisław</v>
          </cell>
          <cell r="B159">
            <v>25385</v>
          </cell>
          <cell r="C159" t="str">
            <v>2016/2017</v>
          </cell>
          <cell r="D159" t="str">
            <v>2016-08-25 LO</v>
          </cell>
          <cell r="E159" t="str">
            <v>02482</v>
          </cell>
          <cell r="F159" t="str">
            <v>S</v>
          </cell>
          <cell r="G159">
            <v>22319</v>
          </cell>
          <cell r="H159" t="str">
            <v>M</v>
          </cell>
          <cell r="I159" t="str">
            <v>LZS GROM Szybowice</v>
          </cell>
          <cell r="J159" t="str">
            <v>LZS GROM SZYBOWICE</v>
          </cell>
          <cell r="K159" t="str">
            <v>opolskie</v>
          </cell>
        </row>
        <row r="160">
          <cell r="A160" t="str">
            <v>ŁOJEK Bogusław</v>
          </cell>
          <cell r="B160">
            <v>27746</v>
          </cell>
          <cell r="C160" t="str">
            <v>2016/2017</v>
          </cell>
          <cell r="D160" t="str">
            <v>2016-08-25 LO</v>
          </cell>
          <cell r="E160" t="str">
            <v>02479</v>
          </cell>
          <cell r="F160" t="str">
            <v>S</v>
          </cell>
          <cell r="G160">
            <v>21827</v>
          </cell>
          <cell r="H160" t="str">
            <v>M</v>
          </cell>
          <cell r="I160" t="str">
            <v>LZS GROM Szybowice</v>
          </cell>
          <cell r="J160" t="str">
            <v>LZS GROM SZYBOWICE</v>
          </cell>
          <cell r="K160" t="str">
            <v>opolskie</v>
          </cell>
        </row>
        <row r="161">
          <cell r="A161" t="str">
            <v>PLEWNIA Adam</v>
          </cell>
          <cell r="B161">
            <v>25387</v>
          </cell>
          <cell r="C161" t="str">
            <v>2016/2017</v>
          </cell>
          <cell r="D161" t="str">
            <v>2016-08-25 LO</v>
          </cell>
          <cell r="E161" t="str">
            <v>02481</v>
          </cell>
          <cell r="F161" t="str">
            <v>S</v>
          </cell>
          <cell r="G161">
            <v>25560</v>
          </cell>
          <cell r="H161" t="str">
            <v>M</v>
          </cell>
          <cell r="I161" t="str">
            <v>LZS GROM Szybowice</v>
          </cell>
          <cell r="J161" t="str">
            <v>LZS GROM SZYBOWICE</v>
          </cell>
          <cell r="K161" t="str">
            <v>opolskie</v>
          </cell>
        </row>
        <row r="162">
          <cell r="A162" t="str">
            <v>SWAŁTEK Bogusław</v>
          </cell>
          <cell r="B162">
            <v>27745</v>
          </cell>
          <cell r="C162" t="str">
            <v>2016/2017</v>
          </cell>
          <cell r="D162" t="str">
            <v>2016-08-25 LO</v>
          </cell>
          <cell r="E162" t="str">
            <v>02480</v>
          </cell>
          <cell r="F162" t="str">
            <v>S</v>
          </cell>
          <cell r="G162">
            <v>23714</v>
          </cell>
          <cell r="H162" t="str">
            <v>M</v>
          </cell>
          <cell r="I162" t="str">
            <v>LZS GROM Szybowice</v>
          </cell>
          <cell r="J162" t="str">
            <v>LZS GROM SZYBOWICE</v>
          </cell>
          <cell r="K162" t="str">
            <v>opolskie</v>
          </cell>
        </row>
        <row r="163">
          <cell r="A163" t="str">
            <v>ZAJĄC Stanisław</v>
          </cell>
          <cell r="B163">
            <v>25388</v>
          </cell>
          <cell r="C163" t="str">
            <v>2016/2017</v>
          </cell>
          <cell r="D163" t="str">
            <v>2016-08-25 LO</v>
          </cell>
          <cell r="E163" t="str">
            <v>02476</v>
          </cell>
          <cell r="F163" t="str">
            <v>S</v>
          </cell>
          <cell r="G163">
            <v>21798</v>
          </cell>
          <cell r="H163" t="str">
            <v>M</v>
          </cell>
          <cell r="I163" t="str">
            <v>LZS GROM Szybowice</v>
          </cell>
          <cell r="J163" t="str">
            <v>LZS GROM SZYBOWICE</v>
          </cell>
          <cell r="K163" t="str">
            <v>opolskie</v>
          </cell>
        </row>
        <row r="164">
          <cell r="A164" t="str">
            <v>DMYTRUSZYŃSKI Paweł</v>
          </cell>
          <cell r="B164">
            <v>41939</v>
          </cell>
          <cell r="C164" t="str">
            <v>2016/2017</v>
          </cell>
          <cell r="D164" t="str">
            <v>2016-09-03 LO</v>
          </cell>
          <cell r="E164" t="str">
            <v>04463</v>
          </cell>
          <cell r="F164" t="str">
            <v>M</v>
          </cell>
          <cell r="G164">
            <v>38547</v>
          </cell>
          <cell r="H164" t="str">
            <v>M</v>
          </cell>
          <cell r="I164" t="str">
            <v>LZS Kujakowice</v>
          </cell>
          <cell r="J164" t="str">
            <v>LZS KUJAKOWICE</v>
          </cell>
          <cell r="K164" t="str">
            <v>opolskie</v>
          </cell>
        </row>
        <row r="165">
          <cell r="A165" t="str">
            <v>DUDA Grzegorz</v>
          </cell>
          <cell r="B165">
            <v>687</v>
          </cell>
          <cell r="C165" t="str">
            <v>2016/2017</v>
          </cell>
          <cell r="D165" t="str">
            <v>2016-09-03 LO</v>
          </cell>
          <cell r="E165" t="str">
            <v>04453</v>
          </cell>
          <cell r="F165" t="str">
            <v>S</v>
          </cell>
          <cell r="G165">
            <v>31038</v>
          </cell>
          <cell r="H165" t="str">
            <v>M</v>
          </cell>
          <cell r="I165" t="str">
            <v>LZS Kujakowice</v>
          </cell>
          <cell r="J165" t="str">
            <v>LZS KUJAKOWICE</v>
          </cell>
          <cell r="K165" t="str">
            <v>opolskie</v>
          </cell>
        </row>
        <row r="166">
          <cell r="A166" t="str">
            <v>FORTUNKO Tomasz</v>
          </cell>
          <cell r="B166">
            <v>1161</v>
          </cell>
          <cell r="C166" t="str">
            <v>2016/2017</v>
          </cell>
          <cell r="D166" t="str">
            <v>2016-09-10 LO</v>
          </cell>
          <cell r="E166" t="str">
            <v>07955</v>
          </cell>
          <cell r="F166" t="str">
            <v>S</v>
          </cell>
          <cell r="G166">
            <v>32123</v>
          </cell>
          <cell r="H166" t="str">
            <v>M</v>
          </cell>
          <cell r="I166" t="str">
            <v>LZS Kujakowice</v>
          </cell>
          <cell r="J166" t="str">
            <v>LZS KUJAKOWICE</v>
          </cell>
          <cell r="K166" t="str">
            <v>opolskie</v>
          </cell>
        </row>
        <row r="167">
          <cell r="A167" t="str">
            <v>GERLIC Piotr</v>
          </cell>
          <cell r="B167">
            <v>10035</v>
          </cell>
          <cell r="C167" t="str">
            <v>2016/2017</v>
          </cell>
          <cell r="D167" t="str">
            <v>2016-09-03 LO</v>
          </cell>
          <cell r="E167" t="str">
            <v>04452</v>
          </cell>
          <cell r="F167" t="str">
            <v>S</v>
          </cell>
          <cell r="G167">
            <v>31941</v>
          </cell>
          <cell r="H167" t="str">
            <v>M</v>
          </cell>
          <cell r="I167" t="str">
            <v>LZS Kujakowice</v>
          </cell>
          <cell r="J167" t="str">
            <v>LZS KUJAKOWICE</v>
          </cell>
          <cell r="K167" t="str">
            <v>opolskie</v>
          </cell>
        </row>
        <row r="168">
          <cell r="A168" t="str">
            <v>GŁUSZEK Wojciech</v>
          </cell>
          <cell r="B168">
            <v>29054</v>
          </cell>
          <cell r="C168" t="str">
            <v>2016/2017</v>
          </cell>
          <cell r="D168" t="str">
            <v>2016-09-03 LO</v>
          </cell>
          <cell r="E168" t="str">
            <v>04468</v>
          </cell>
          <cell r="F168" t="str">
            <v>S</v>
          </cell>
          <cell r="G168">
            <v>35110</v>
          </cell>
          <cell r="H168" t="str">
            <v>M</v>
          </cell>
          <cell r="I168" t="str">
            <v>LZS Kujakowice</v>
          </cell>
          <cell r="J168" t="str">
            <v>LZS KUJAKOWICE</v>
          </cell>
          <cell r="K168" t="str">
            <v>opolskie</v>
          </cell>
        </row>
        <row r="169">
          <cell r="A169" t="str">
            <v>IWASYSZYN Wojciech</v>
          </cell>
          <cell r="B169">
            <v>6858</v>
          </cell>
          <cell r="C169" t="str">
            <v>2016/2017</v>
          </cell>
          <cell r="D169" t="str">
            <v>2016-09-03 LO</v>
          </cell>
          <cell r="E169" t="str">
            <v>04455</v>
          </cell>
          <cell r="F169" t="str">
            <v>S</v>
          </cell>
          <cell r="G169">
            <v>32504</v>
          </cell>
          <cell r="H169" t="str">
            <v>M</v>
          </cell>
          <cell r="I169" t="str">
            <v>LZS Kujakowice</v>
          </cell>
          <cell r="J169" t="str">
            <v>LZS KUJAKOWICE</v>
          </cell>
          <cell r="K169" t="str">
            <v>opolskie</v>
          </cell>
        </row>
        <row r="170">
          <cell r="A170" t="str">
            <v>JANTOS Dawid</v>
          </cell>
          <cell r="B170">
            <v>10036</v>
          </cell>
          <cell r="C170" t="str">
            <v>2016/2017</v>
          </cell>
          <cell r="D170" t="str">
            <v>2016-09-03 LO</v>
          </cell>
          <cell r="E170" t="str">
            <v>04451</v>
          </cell>
          <cell r="F170" t="str">
            <v>S</v>
          </cell>
          <cell r="G170">
            <v>31783</v>
          </cell>
          <cell r="H170" t="str">
            <v>M</v>
          </cell>
          <cell r="I170" t="str">
            <v>LZS Kujakowice</v>
          </cell>
          <cell r="J170" t="str">
            <v>LZS KUJAKOWICE</v>
          </cell>
          <cell r="K170" t="str">
            <v>opolskie</v>
          </cell>
        </row>
        <row r="171">
          <cell r="A171" t="str">
            <v>JEDYNAK Tomasz</v>
          </cell>
          <cell r="B171">
            <v>5376</v>
          </cell>
          <cell r="C171" t="str">
            <v>2016/2017</v>
          </cell>
          <cell r="D171" t="str">
            <v>2016-09-10 LO                        zmiana z licencji LZS ORION BRANDA Bukowice 2016-09-09 LO</v>
          </cell>
          <cell r="E171" t="str">
            <v>07637</v>
          </cell>
          <cell r="F171" t="str">
            <v>S</v>
          </cell>
          <cell r="G171">
            <v>32013</v>
          </cell>
          <cell r="H171" t="str">
            <v>M</v>
          </cell>
          <cell r="I171" t="str">
            <v>LZS Kujakowice</v>
          </cell>
          <cell r="J171" t="str">
            <v>LZS KUJAKOWICE</v>
          </cell>
          <cell r="K171" t="str">
            <v>opolskie</v>
          </cell>
        </row>
        <row r="172">
          <cell r="A172" t="str">
            <v>JUNG Dawid</v>
          </cell>
          <cell r="B172">
            <v>37645</v>
          </cell>
          <cell r="C172" t="str">
            <v>2016/2017</v>
          </cell>
          <cell r="D172" t="str">
            <v>2016-09-03 LO</v>
          </cell>
          <cell r="E172" t="str">
            <v>04459</v>
          </cell>
          <cell r="F172" t="str">
            <v>S</v>
          </cell>
          <cell r="G172">
            <v>35918</v>
          </cell>
          <cell r="H172" t="str">
            <v>M</v>
          </cell>
          <cell r="I172" t="str">
            <v>LZS Kujakowice</v>
          </cell>
          <cell r="J172" t="str">
            <v>LZS KUJAKOWICE</v>
          </cell>
          <cell r="K172" t="str">
            <v>opolskie</v>
          </cell>
        </row>
        <row r="173">
          <cell r="A173" t="str">
            <v>KOTYRBA Patryk</v>
          </cell>
          <cell r="B173">
            <v>41942</v>
          </cell>
          <cell r="C173" t="str">
            <v>2016/2017</v>
          </cell>
          <cell r="D173" t="str">
            <v>2016-09-03 LO</v>
          </cell>
          <cell r="E173" t="str">
            <v>04470</v>
          </cell>
          <cell r="F173" t="str">
            <v>M</v>
          </cell>
          <cell r="G173">
            <v>38771</v>
          </cell>
          <cell r="H173" t="str">
            <v>M</v>
          </cell>
          <cell r="I173" t="str">
            <v>LZS Kujakowice</v>
          </cell>
          <cell r="J173" t="str">
            <v>LZS KUJAKOWICE</v>
          </cell>
          <cell r="K173" t="str">
            <v>opolskie</v>
          </cell>
        </row>
        <row r="174">
          <cell r="A174" t="str">
            <v>KOWALSKI Tymoteusz</v>
          </cell>
          <cell r="B174">
            <v>41941</v>
          </cell>
          <cell r="C174" t="str">
            <v>2016/2017</v>
          </cell>
          <cell r="D174" t="str">
            <v>2016-09-03 LO</v>
          </cell>
          <cell r="E174" t="str">
            <v>04466</v>
          </cell>
          <cell r="F174" t="str">
            <v>M</v>
          </cell>
          <cell r="G174">
            <v>38772</v>
          </cell>
          <cell r="H174" t="str">
            <v>M</v>
          </cell>
          <cell r="I174" t="str">
            <v>LZS Kujakowice</v>
          </cell>
          <cell r="J174" t="str">
            <v>LZS KUJAKOWICE</v>
          </cell>
          <cell r="K174" t="str">
            <v>opolskie</v>
          </cell>
        </row>
        <row r="175">
          <cell r="A175" t="str">
            <v>KRAWCZYK Sandra</v>
          </cell>
          <cell r="B175">
            <v>41347</v>
          </cell>
          <cell r="C175" t="str">
            <v>2016/2017</v>
          </cell>
          <cell r="D175" t="str">
            <v>2016-09-03 LO</v>
          </cell>
          <cell r="E175" t="str">
            <v>04471</v>
          </cell>
          <cell r="F175" t="str">
            <v>M</v>
          </cell>
          <cell r="G175">
            <v>37688</v>
          </cell>
          <cell r="H175" t="str">
            <v>K</v>
          </cell>
          <cell r="I175" t="str">
            <v>LZS Kujakowice</v>
          </cell>
          <cell r="J175" t="str">
            <v>LZS KUJAKOWICE</v>
          </cell>
          <cell r="K175" t="str">
            <v>opolskie</v>
          </cell>
        </row>
        <row r="176">
          <cell r="A176" t="str">
            <v>LANGNER Dominik</v>
          </cell>
          <cell r="B176">
            <v>42652</v>
          </cell>
          <cell r="C176" t="str">
            <v>2016/2017</v>
          </cell>
          <cell r="D176" t="str">
            <v>2016-09-03 LO</v>
          </cell>
          <cell r="E176" t="str">
            <v>04465</v>
          </cell>
          <cell r="F176" t="str">
            <v>M</v>
          </cell>
          <cell r="G176">
            <v>37446</v>
          </cell>
          <cell r="H176" t="str">
            <v>M</v>
          </cell>
          <cell r="I176" t="str">
            <v>LZS Kujakowice</v>
          </cell>
          <cell r="J176" t="str">
            <v>LZS KUJAKOWICE</v>
          </cell>
          <cell r="K176" t="str">
            <v>opolskie</v>
          </cell>
        </row>
        <row r="177">
          <cell r="A177" t="str">
            <v>LANGNER Łukasz</v>
          </cell>
          <cell r="B177">
            <v>41940</v>
          </cell>
          <cell r="C177" t="str">
            <v>2016/2017</v>
          </cell>
          <cell r="D177" t="str">
            <v>2016-09-03 LO</v>
          </cell>
          <cell r="E177" t="str">
            <v>04464</v>
          </cell>
          <cell r="F177" t="str">
            <v>M</v>
          </cell>
          <cell r="G177">
            <v>38742</v>
          </cell>
          <cell r="H177" t="str">
            <v>M</v>
          </cell>
          <cell r="I177" t="str">
            <v>LZS Kujakowice</v>
          </cell>
          <cell r="J177" t="str">
            <v>LZS KUJAKOWICE</v>
          </cell>
          <cell r="K177" t="str">
            <v>opolskie</v>
          </cell>
        </row>
        <row r="178">
          <cell r="A178" t="str">
            <v>LOREK Kamil</v>
          </cell>
          <cell r="B178">
            <v>27276</v>
          </cell>
          <cell r="C178" t="str">
            <v>2016/2017</v>
          </cell>
          <cell r="D178" t="str">
            <v>2016-09-03 LO</v>
          </cell>
          <cell r="E178" t="str">
            <v>04458</v>
          </cell>
          <cell r="F178" t="str">
            <v>S</v>
          </cell>
          <cell r="G178">
            <v>35441</v>
          </cell>
          <cell r="H178" t="str">
            <v>M</v>
          </cell>
          <cell r="I178" t="str">
            <v>LZS Kujakowice</v>
          </cell>
          <cell r="J178" t="str">
            <v>LZS KUJAKOWICE</v>
          </cell>
          <cell r="K178" t="str">
            <v>opolskie</v>
          </cell>
        </row>
        <row r="179">
          <cell r="A179" t="str">
            <v>LOREK Patrycja</v>
          </cell>
          <cell r="B179">
            <v>39887</v>
          </cell>
          <cell r="C179" t="str">
            <v>2016/2017</v>
          </cell>
          <cell r="D179" t="str">
            <v>2016-09-03 LO</v>
          </cell>
          <cell r="E179" t="str">
            <v>04461</v>
          </cell>
          <cell r="F179" t="str">
            <v>S</v>
          </cell>
          <cell r="G179">
            <v>36014</v>
          </cell>
          <cell r="H179" t="str">
            <v>K</v>
          </cell>
          <cell r="I179" t="str">
            <v>LZS Kujakowice</v>
          </cell>
          <cell r="J179" t="str">
            <v>LZS KUJAKOWICE</v>
          </cell>
          <cell r="K179" t="str">
            <v>opolskie</v>
          </cell>
        </row>
        <row r="180">
          <cell r="A180" t="str">
            <v>MARCINISZYN Paweł</v>
          </cell>
          <cell r="B180">
            <v>41943</v>
          </cell>
          <cell r="C180" t="str">
            <v>2016/2017</v>
          </cell>
          <cell r="D180" t="str">
            <v>2016-09-03 LO</v>
          </cell>
          <cell r="E180" t="str">
            <v>04467</v>
          </cell>
          <cell r="F180" t="str">
            <v>M</v>
          </cell>
          <cell r="G180">
            <v>38414</v>
          </cell>
          <cell r="H180" t="str">
            <v>M</v>
          </cell>
          <cell r="I180" t="str">
            <v>LZS Kujakowice</v>
          </cell>
          <cell r="J180" t="str">
            <v>LZS KUJAKOWICE</v>
          </cell>
          <cell r="K180" t="str">
            <v>opolskie</v>
          </cell>
        </row>
        <row r="181">
          <cell r="A181" t="str">
            <v>MNICH Norbert</v>
          </cell>
          <cell r="B181">
            <v>37326</v>
          </cell>
          <cell r="C181" t="str">
            <v>2016/2017</v>
          </cell>
          <cell r="D181" t="str">
            <v>2016-09-03 LO</v>
          </cell>
          <cell r="E181" t="str">
            <v>04457</v>
          </cell>
          <cell r="F181" t="str">
            <v>S</v>
          </cell>
          <cell r="G181">
            <v>24215</v>
          </cell>
          <cell r="H181" t="str">
            <v>M</v>
          </cell>
          <cell r="I181" t="str">
            <v>LZS Kujakowice</v>
          </cell>
          <cell r="J181" t="str">
            <v>LZS KUJAKOWICE</v>
          </cell>
          <cell r="K181" t="str">
            <v>opolskie</v>
          </cell>
        </row>
        <row r="182">
          <cell r="A182" t="str">
            <v>PŁÓCIENNIK Marek</v>
          </cell>
          <cell r="B182">
            <v>9377</v>
          </cell>
          <cell r="C182" t="str">
            <v>2016/2017</v>
          </cell>
          <cell r="D182" t="str">
            <v>2016-09-03 LO</v>
          </cell>
          <cell r="E182" t="str">
            <v>04456</v>
          </cell>
          <cell r="F182" t="str">
            <v>S</v>
          </cell>
          <cell r="G182">
            <v>32264</v>
          </cell>
          <cell r="H182" t="str">
            <v>M</v>
          </cell>
          <cell r="I182" t="str">
            <v>LZS Kujakowice</v>
          </cell>
          <cell r="J182" t="str">
            <v>LZS KUJAKOWICE</v>
          </cell>
          <cell r="K182" t="str">
            <v>opolskie</v>
          </cell>
        </row>
        <row r="183">
          <cell r="A183" t="str">
            <v>POPRAWA Klaudia</v>
          </cell>
          <cell r="B183">
            <v>44889</v>
          </cell>
          <cell r="C183" t="str">
            <v>2016/2017</v>
          </cell>
          <cell r="D183" t="str">
            <v>2016-09-03 LO</v>
          </cell>
          <cell r="E183" t="str">
            <v>04469</v>
          </cell>
          <cell r="F183" t="str">
            <v>M</v>
          </cell>
          <cell r="G183">
            <v>38705</v>
          </cell>
          <cell r="H183" t="str">
            <v>K</v>
          </cell>
          <cell r="I183" t="str">
            <v>LZS Kujakowice</v>
          </cell>
          <cell r="J183" t="str">
            <v>LZS KUJAKOWICE</v>
          </cell>
          <cell r="K183" t="str">
            <v>opolskie</v>
          </cell>
        </row>
        <row r="184">
          <cell r="A184" t="str">
            <v>POPRAWA Paweł</v>
          </cell>
          <cell r="B184">
            <v>39885</v>
          </cell>
          <cell r="C184" t="str">
            <v>2016/2017</v>
          </cell>
          <cell r="D184" t="str">
            <v>2016-09-03 LO</v>
          </cell>
          <cell r="E184" t="str">
            <v>04460</v>
          </cell>
          <cell r="F184" t="str">
            <v>M</v>
          </cell>
          <cell r="G184">
            <v>36412</v>
          </cell>
          <cell r="H184" t="str">
            <v>M</v>
          </cell>
          <cell r="I184" t="str">
            <v>LZS Kujakowice</v>
          </cell>
          <cell r="J184" t="str">
            <v>LZS KUJAKOWICE</v>
          </cell>
          <cell r="K184" t="str">
            <v>opolskie</v>
          </cell>
        </row>
        <row r="185">
          <cell r="A185" t="str">
            <v>WDOWIK Tomasz</v>
          </cell>
          <cell r="B185">
            <v>158</v>
          </cell>
          <cell r="C185" t="str">
            <v>2016/2017</v>
          </cell>
          <cell r="D185" t="str">
            <v>2016-09-03 LO</v>
          </cell>
          <cell r="E185" t="str">
            <v>04454</v>
          </cell>
          <cell r="F185" t="str">
            <v>S</v>
          </cell>
          <cell r="G185">
            <v>29378</v>
          </cell>
          <cell r="H185" t="str">
            <v>M</v>
          </cell>
          <cell r="I185" t="str">
            <v>LZS Kujakowice</v>
          </cell>
          <cell r="J185" t="str">
            <v>LZS KUJAKOWICE</v>
          </cell>
          <cell r="K185" t="str">
            <v>opolskie</v>
          </cell>
        </row>
        <row r="186">
          <cell r="A186" t="str">
            <v>WOŹNIK Aleksandra</v>
          </cell>
          <cell r="B186">
            <v>46489</v>
          </cell>
          <cell r="C186" t="str">
            <v>2016/2017</v>
          </cell>
          <cell r="D186" t="str">
            <v>2016-11-16 N</v>
          </cell>
          <cell r="E186" t="str">
            <v>09409</v>
          </cell>
          <cell r="F186" t="str">
            <v>M</v>
          </cell>
          <cell r="G186">
            <v>37028</v>
          </cell>
          <cell r="H186" t="str">
            <v>K</v>
          </cell>
          <cell r="I186" t="str">
            <v>LZS Kujakowice</v>
          </cell>
          <cell r="J186" t="str">
            <v>LZS KUJAKOWICE</v>
          </cell>
          <cell r="K186" t="str">
            <v>opolskie</v>
          </cell>
        </row>
        <row r="187">
          <cell r="A187" t="str">
            <v>WOŹNY Rafał</v>
          </cell>
          <cell r="B187">
            <v>39888</v>
          </cell>
          <cell r="C187" t="str">
            <v>2016/2017</v>
          </cell>
          <cell r="D187" t="str">
            <v>2016-09-03 LO</v>
          </cell>
          <cell r="E187" t="str">
            <v>04462</v>
          </cell>
          <cell r="F187" t="str">
            <v>M</v>
          </cell>
          <cell r="G187">
            <v>37533</v>
          </cell>
          <cell r="H187" t="str">
            <v>M</v>
          </cell>
          <cell r="I187" t="str">
            <v>LZS Kujakowice</v>
          </cell>
          <cell r="J187" t="str">
            <v>LZS KUJAKOWICE</v>
          </cell>
          <cell r="K187" t="str">
            <v>opolskie</v>
          </cell>
        </row>
        <row r="188">
          <cell r="A188" t="str">
            <v>BIELAK Wiktoria</v>
          </cell>
          <cell r="B188">
            <v>43600</v>
          </cell>
          <cell r="C188" t="str">
            <v>2016/2017</v>
          </cell>
          <cell r="D188" t="str">
            <v>2016-09-20 LO</v>
          </cell>
          <cell r="E188" t="str">
            <v>08688</v>
          </cell>
          <cell r="F188" t="str">
            <v>M</v>
          </cell>
          <cell r="G188">
            <v>37058</v>
          </cell>
          <cell r="H188" t="str">
            <v>K</v>
          </cell>
          <cell r="I188" t="str">
            <v>LZS MŁYN-POL Zakrzów</v>
          </cell>
          <cell r="J188" t="str">
            <v>LZS MŁYN-POL ZAKRZÓW</v>
          </cell>
          <cell r="K188" t="str">
            <v>opolskie</v>
          </cell>
        </row>
        <row r="189">
          <cell r="A189" t="str">
            <v>CICHY Tomasz</v>
          </cell>
          <cell r="B189">
            <v>37647</v>
          </cell>
          <cell r="C189" t="str">
            <v>2016/2017</v>
          </cell>
          <cell r="D189" t="str">
            <v>2016-09-20 LO</v>
          </cell>
          <cell r="E189" t="str">
            <v>08684</v>
          </cell>
          <cell r="F189" t="str">
            <v>M</v>
          </cell>
          <cell r="G189">
            <v>36304</v>
          </cell>
          <cell r="H189" t="str">
            <v>M</v>
          </cell>
          <cell r="I189" t="str">
            <v>LZS MŁYN-POL Zakrzów</v>
          </cell>
          <cell r="J189" t="str">
            <v>LZS MŁYN-POL ZAKRZÓW</v>
          </cell>
          <cell r="K189" t="str">
            <v>opolskie</v>
          </cell>
        </row>
        <row r="190">
          <cell r="A190" t="str">
            <v>HAMERLIK Mateusz</v>
          </cell>
          <cell r="B190">
            <v>43597</v>
          </cell>
          <cell r="C190" t="str">
            <v>2016/2017</v>
          </cell>
          <cell r="D190" t="str">
            <v>2016-09-20 LO</v>
          </cell>
          <cell r="E190" t="str">
            <v>08685</v>
          </cell>
          <cell r="F190" t="str">
            <v>M</v>
          </cell>
          <cell r="G190">
            <v>36973</v>
          </cell>
          <cell r="H190" t="str">
            <v>M</v>
          </cell>
          <cell r="I190" t="str">
            <v>LZS MŁYN-POL Zakrzów</v>
          </cell>
          <cell r="J190" t="str">
            <v>LZS MŁYN-POL ZAKRZÓW</v>
          </cell>
          <cell r="K190" t="str">
            <v>opolskie</v>
          </cell>
        </row>
        <row r="191">
          <cell r="A191" t="str">
            <v>PIEGSA Dawid</v>
          </cell>
          <cell r="B191">
            <v>46210</v>
          </cell>
          <cell r="C191" t="str">
            <v>2016/2017</v>
          </cell>
          <cell r="D191" t="str">
            <v>2016-09-20 N</v>
          </cell>
          <cell r="E191" t="str">
            <v>08691</v>
          </cell>
          <cell r="F191" t="str">
            <v>M</v>
          </cell>
          <cell r="G191">
            <v>37136</v>
          </cell>
          <cell r="H191" t="str">
            <v>M</v>
          </cell>
          <cell r="I191" t="str">
            <v>LZS MŁYN-POL Zakrzów</v>
          </cell>
          <cell r="J191" t="str">
            <v>LZS MŁYN-POL ZAKRZÓW</v>
          </cell>
          <cell r="K191" t="str">
            <v>opolskie</v>
          </cell>
        </row>
        <row r="192">
          <cell r="A192" t="str">
            <v>PIEGSA Marcel</v>
          </cell>
          <cell r="B192">
            <v>43596</v>
          </cell>
          <cell r="C192" t="str">
            <v>2016/2017</v>
          </cell>
          <cell r="D192" t="str">
            <v>2016-09-20 LO</v>
          </cell>
          <cell r="E192" t="str">
            <v>08687</v>
          </cell>
          <cell r="F192" t="str">
            <v>M</v>
          </cell>
          <cell r="G192">
            <v>37759</v>
          </cell>
          <cell r="H192" t="str">
            <v>M</v>
          </cell>
          <cell r="I192" t="str">
            <v>LZS MŁYN-POL Zakrzów</v>
          </cell>
          <cell r="J192" t="str">
            <v>LZS MŁYN-POL ZAKRZÓW</v>
          </cell>
          <cell r="K192" t="str">
            <v>opolskie</v>
          </cell>
        </row>
        <row r="193">
          <cell r="A193" t="str">
            <v>PIEGSA Patryk</v>
          </cell>
          <cell r="B193">
            <v>43595</v>
          </cell>
          <cell r="C193" t="str">
            <v>2016/2017</v>
          </cell>
          <cell r="D193" t="str">
            <v>2016-09-20 LO</v>
          </cell>
          <cell r="E193" t="str">
            <v>08686</v>
          </cell>
          <cell r="F193" t="str">
            <v>M</v>
          </cell>
          <cell r="G193">
            <v>36400</v>
          </cell>
          <cell r="H193" t="str">
            <v>M</v>
          </cell>
          <cell r="I193" t="str">
            <v>LZS MŁYN-POL Zakrzów</v>
          </cell>
          <cell r="J193" t="str">
            <v>LZS MŁYN-POL ZAKRZÓW</v>
          </cell>
          <cell r="K193" t="str">
            <v>opolskie</v>
          </cell>
        </row>
        <row r="194">
          <cell r="A194" t="str">
            <v>SOJKA Denis</v>
          </cell>
          <cell r="B194">
            <v>43598</v>
          </cell>
          <cell r="C194" t="str">
            <v>2016/2017</v>
          </cell>
          <cell r="D194" t="str">
            <v>2016-09-20 LO</v>
          </cell>
          <cell r="E194" t="str">
            <v>08689</v>
          </cell>
          <cell r="F194" t="str">
            <v>M</v>
          </cell>
          <cell r="G194">
            <v>37224</v>
          </cell>
          <cell r="H194" t="str">
            <v>M</v>
          </cell>
          <cell r="I194" t="str">
            <v>LZS MŁYN-POL Zakrzów</v>
          </cell>
          <cell r="J194" t="str">
            <v>LZS MŁYN-POL ZAKRZÓW</v>
          </cell>
          <cell r="K194" t="str">
            <v>opolskie</v>
          </cell>
        </row>
        <row r="195">
          <cell r="A195" t="str">
            <v>SPLEŚNIAŁY Piotr</v>
          </cell>
          <cell r="B195">
            <v>43599</v>
          </cell>
          <cell r="C195" t="str">
            <v>2016/2017</v>
          </cell>
          <cell r="D195" t="str">
            <v>2016-09-20 LO</v>
          </cell>
          <cell r="E195" t="str">
            <v>08690</v>
          </cell>
          <cell r="F195" t="str">
            <v>M</v>
          </cell>
          <cell r="G195">
            <v>37113</v>
          </cell>
          <cell r="H195" t="str">
            <v>M</v>
          </cell>
          <cell r="I195" t="str">
            <v>LZS MŁYN-POL Zakrzów</v>
          </cell>
          <cell r="J195" t="str">
            <v>LZS MŁYN-POL ZAKRZÓW</v>
          </cell>
          <cell r="K195" t="str">
            <v>opolskie</v>
          </cell>
        </row>
        <row r="196">
          <cell r="A196" t="str">
            <v>BERNACKI Łukasz</v>
          </cell>
          <cell r="B196">
            <v>22544</v>
          </cell>
          <cell r="C196" t="str">
            <v>2016/2017</v>
          </cell>
          <cell r="D196" t="str">
            <v>2016-08-14 LO</v>
          </cell>
          <cell r="E196" t="str">
            <v>01548</v>
          </cell>
          <cell r="F196" t="str">
            <v>S</v>
          </cell>
          <cell r="G196">
            <v>34333</v>
          </cell>
          <cell r="H196" t="str">
            <v>M</v>
          </cell>
          <cell r="I196" t="str">
            <v>LZS ODRA Kąty Opolskie</v>
          </cell>
          <cell r="J196" t="str">
            <v>LZS ODRA KĄTY OPOLSKIE</v>
          </cell>
          <cell r="K196" t="str">
            <v>opolskie</v>
          </cell>
        </row>
        <row r="197">
          <cell r="A197" t="str">
            <v>DYGNOS Grzegorz</v>
          </cell>
          <cell r="B197">
            <v>22898</v>
          </cell>
          <cell r="C197" t="str">
            <v>2016/2017</v>
          </cell>
          <cell r="D197" t="str">
            <v>2016-08-14 LO</v>
          </cell>
          <cell r="E197" t="str">
            <v>01549</v>
          </cell>
          <cell r="F197" t="str">
            <v>S</v>
          </cell>
          <cell r="G197">
            <v>33018</v>
          </cell>
          <cell r="H197" t="str">
            <v>M</v>
          </cell>
          <cell r="I197" t="str">
            <v>LZS ODRA Kąty Opolskie</v>
          </cell>
          <cell r="J197" t="str">
            <v>LZS ODRA KĄTY OPOLSKIE</v>
          </cell>
          <cell r="K197" t="str">
            <v>opolskie</v>
          </cell>
        </row>
        <row r="198">
          <cell r="A198" t="str">
            <v>EKSTEROWICZ Jan</v>
          </cell>
          <cell r="B198">
            <v>8545</v>
          </cell>
          <cell r="C198" t="str">
            <v>2016/2017</v>
          </cell>
          <cell r="D198" t="str">
            <v>2016-08-14 LO</v>
          </cell>
          <cell r="E198" t="str">
            <v>01550</v>
          </cell>
          <cell r="F198" t="str">
            <v>S</v>
          </cell>
          <cell r="G198">
            <v>17201</v>
          </cell>
          <cell r="H198" t="str">
            <v>M</v>
          </cell>
          <cell r="I198" t="str">
            <v>LZS ODRA Kąty Opolskie</v>
          </cell>
          <cell r="J198" t="str">
            <v>LZS ODRA KĄTY OPOLSKIE</v>
          </cell>
          <cell r="K198" t="str">
            <v>opolskie</v>
          </cell>
        </row>
        <row r="199">
          <cell r="A199" t="str">
            <v>GLINKA Piotr</v>
          </cell>
          <cell r="B199">
            <v>29032</v>
          </cell>
          <cell r="C199" t="str">
            <v>2016/2017</v>
          </cell>
          <cell r="D199" t="str">
            <v>2016-08-14 LO</v>
          </cell>
          <cell r="E199" t="str">
            <v>01551</v>
          </cell>
          <cell r="F199" t="str">
            <v>S</v>
          </cell>
          <cell r="G199">
            <v>26258</v>
          </cell>
          <cell r="H199" t="str">
            <v>M</v>
          </cell>
          <cell r="I199" t="str">
            <v>LZS ODRA Kąty Opolskie</v>
          </cell>
          <cell r="J199" t="str">
            <v>LZS ODRA KĄTY OPOLSKIE</v>
          </cell>
          <cell r="K199" t="str">
            <v>opolskie</v>
          </cell>
        </row>
        <row r="200">
          <cell r="A200" t="str">
            <v>JACKOWSKI Tomasz</v>
          </cell>
          <cell r="B200">
            <v>45169</v>
          </cell>
          <cell r="C200" t="str">
            <v>2016/2017</v>
          </cell>
          <cell r="D200" t="str">
            <v>2016-08-14 N</v>
          </cell>
          <cell r="E200" t="str">
            <v>01563</v>
          </cell>
          <cell r="F200" t="str">
            <v>M</v>
          </cell>
          <cell r="G200">
            <v>38608</v>
          </cell>
          <cell r="H200" t="str">
            <v>M</v>
          </cell>
          <cell r="I200" t="str">
            <v>LZS ODRA Kąty Opolskie</v>
          </cell>
          <cell r="J200" t="str">
            <v>LZS ODRA KĄTY OPOLSKIE</v>
          </cell>
          <cell r="K200" t="str">
            <v>opolskie</v>
          </cell>
        </row>
        <row r="201">
          <cell r="A201" t="str">
            <v>KAŁUŻA Dawid</v>
          </cell>
          <cell r="B201">
            <v>29056</v>
          </cell>
          <cell r="C201" t="str">
            <v>2016/2017</v>
          </cell>
          <cell r="D201" t="str">
            <v>2016-08-14 LO</v>
          </cell>
          <cell r="E201" t="str">
            <v>01552</v>
          </cell>
          <cell r="F201" t="str">
            <v>S</v>
          </cell>
          <cell r="G201">
            <v>33632</v>
          </cell>
          <cell r="H201" t="str">
            <v>M</v>
          </cell>
          <cell r="I201" t="str">
            <v>LZS ODRA Kąty Opolskie</v>
          </cell>
          <cell r="J201" t="str">
            <v>LZS ODRA KĄTY OPOLSKIE</v>
          </cell>
          <cell r="K201" t="str">
            <v>opolskie</v>
          </cell>
        </row>
        <row r="202">
          <cell r="A202" t="str">
            <v>KONDZIELA Aleksander</v>
          </cell>
          <cell r="B202">
            <v>31534</v>
          </cell>
          <cell r="C202" t="str">
            <v>2016/2017</v>
          </cell>
          <cell r="D202" t="str">
            <v>2016-08-14 LO</v>
          </cell>
          <cell r="E202" t="str">
            <v>01559</v>
          </cell>
          <cell r="F202" t="str">
            <v>M</v>
          </cell>
          <cell r="G202">
            <v>36937</v>
          </cell>
          <cell r="H202" t="str">
            <v>M</v>
          </cell>
          <cell r="I202" t="str">
            <v>LZS ODRA Kąty Opolskie</v>
          </cell>
          <cell r="J202" t="str">
            <v>LZS ODRA KĄTY OPOLSKIE</v>
          </cell>
          <cell r="K202" t="str">
            <v>opolskie</v>
          </cell>
        </row>
        <row r="203">
          <cell r="A203" t="str">
            <v>KONDZIELA Krzysztof</v>
          </cell>
          <cell r="B203">
            <v>29033</v>
          </cell>
          <cell r="C203" t="str">
            <v>2016/2017</v>
          </cell>
          <cell r="D203" t="str">
            <v>2016-08-14 LO</v>
          </cell>
          <cell r="E203" t="str">
            <v>01553</v>
          </cell>
          <cell r="F203" t="str">
            <v>S</v>
          </cell>
          <cell r="G203">
            <v>32867</v>
          </cell>
          <cell r="H203" t="str">
            <v>M</v>
          </cell>
          <cell r="I203" t="str">
            <v>LZS ODRA Kąty Opolskie</v>
          </cell>
          <cell r="J203" t="str">
            <v>LZS ODRA KĄTY OPOLSKIE</v>
          </cell>
          <cell r="K203" t="str">
            <v>opolskie</v>
          </cell>
        </row>
        <row r="204">
          <cell r="A204" t="str">
            <v>KONDZIELA Paweł</v>
          </cell>
          <cell r="B204">
            <v>43306</v>
          </cell>
          <cell r="C204" t="str">
            <v>2016/2017</v>
          </cell>
          <cell r="D204" t="str">
            <v>2016-08-14 LO</v>
          </cell>
          <cell r="E204" t="str">
            <v>01560</v>
          </cell>
          <cell r="F204" t="str">
            <v>M</v>
          </cell>
          <cell r="G204">
            <v>37803</v>
          </cell>
          <cell r="H204" t="str">
            <v>M</v>
          </cell>
          <cell r="I204" t="str">
            <v>LZS ODRA Kąty Opolskie</v>
          </cell>
          <cell r="J204" t="str">
            <v>LZS ODRA KĄTY OPOLSKIE</v>
          </cell>
          <cell r="K204" t="str">
            <v>opolskie</v>
          </cell>
        </row>
        <row r="205">
          <cell r="A205" t="str">
            <v>MACZUREK Robert</v>
          </cell>
          <cell r="B205">
            <v>39599</v>
          </cell>
          <cell r="C205" t="str">
            <v>2016/2017</v>
          </cell>
          <cell r="D205" t="str">
            <v>2016-08-14 LO</v>
          </cell>
          <cell r="E205" t="str">
            <v>01554</v>
          </cell>
          <cell r="F205" t="str">
            <v>S</v>
          </cell>
          <cell r="G205">
            <v>35646</v>
          </cell>
          <cell r="H205" t="str">
            <v>M</v>
          </cell>
          <cell r="I205" t="str">
            <v>LZS ODRA Kąty Opolskie</v>
          </cell>
          <cell r="J205" t="str">
            <v>LZS ODRA KĄTY OPOLSKIE</v>
          </cell>
          <cell r="K205" t="str">
            <v>opolskie</v>
          </cell>
        </row>
        <row r="206">
          <cell r="A206" t="str">
            <v>NOWAK Łukasz</v>
          </cell>
          <cell r="B206">
            <v>42518</v>
          </cell>
          <cell r="C206" t="str">
            <v>2016/2017</v>
          </cell>
          <cell r="D206" t="str">
            <v>2016-08-14 LO</v>
          </cell>
          <cell r="E206" t="str">
            <v>01561</v>
          </cell>
          <cell r="F206" t="str">
            <v>M</v>
          </cell>
          <cell r="G206">
            <v>37685</v>
          </cell>
          <cell r="H206" t="str">
            <v>M</v>
          </cell>
          <cell r="I206" t="str">
            <v>LZS ODRA Kąty Opolskie</v>
          </cell>
          <cell r="J206" t="str">
            <v>LZS ODRA KĄTY OPOLSKIE</v>
          </cell>
          <cell r="K206" t="str">
            <v>opolskie</v>
          </cell>
        </row>
        <row r="207">
          <cell r="A207" t="str">
            <v>PACEK Krzysztof</v>
          </cell>
          <cell r="B207">
            <v>6247</v>
          </cell>
          <cell r="C207" t="str">
            <v>2016/2017</v>
          </cell>
          <cell r="D207" t="str">
            <v>2016-08-14 LO</v>
          </cell>
          <cell r="E207" t="str">
            <v>01558</v>
          </cell>
          <cell r="F207" t="str">
            <v>S</v>
          </cell>
          <cell r="G207">
            <v>29664</v>
          </cell>
          <cell r="H207" t="str">
            <v>M</v>
          </cell>
          <cell r="I207" t="str">
            <v>LZS ODRA Kąty Opolskie</v>
          </cell>
          <cell r="J207" t="str">
            <v>LZS ODRA KĄTY OPOLSKIE</v>
          </cell>
          <cell r="K207" t="str">
            <v>opolskie</v>
          </cell>
        </row>
        <row r="208">
          <cell r="A208" t="str">
            <v>POLOK Andrzej</v>
          </cell>
          <cell r="B208">
            <v>31070</v>
          </cell>
          <cell r="C208" t="str">
            <v>2016/2017</v>
          </cell>
          <cell r="D208" t="str">
            <v>2016-08-14 LO</v>
          </cell>
          <cell r="E208" t="str">
            <v>01555</v>
          </cell>
          <cell r="F208" t="str">
            <v>S</v>
          </cell>
          <cell r="G208">
            <v>26255</v>
          </cell>
          <cell r="H208" t="str">
            <v>M</v>
          </cell>
          <cell r="I208" t="str">
            <v>LZS ODRA Kąty Opolskie</v>
          </cell>
          <cell r="J208" t="str">
            <v>LZS ODRA KĄTY OPOLSKIE</v>
          </cell>
          <cell r="K208" t="str">
            <v>opolskie</v>
          </cell>
        </row>
        <row r="209">
          <cell r="A209" t="str">
            <v>PROKOP Krzysztof</v>
          </cell>
          <cell r="B209">
            <v>151</v>
          </cell>
          <cell r="C209" t="str">
            <v>2016/2017</v>
          </cell>
          <cell r="D209" t="str">
            <v>2016-08-14 LO</v>
          </cell>
          <cell r="E209" t="str">
            <v>01556</v>
          </cell>
          <cell r="F209" t="str">
            <v>S</v>
          </cell>
          <cell r="G209">
            <v>22978</v>
          </cell>
          <cell r="H209" t="str">
            <v>M</v>
          </cell>
          <cell r="I209" t="str">
            <v>LZS ODRA Kąty Opolskie</v>
          </cell>
          <cell r="J209" t="str">
            <v>LZS ODRA KĄTY OPOLSKIE</v>
          </cell>
          <cell r="K209" t="str">
            <v>opolskie</v>
          </cell>
        </row>
        <row r="210">
          <cell r="A210" t="str">
            <v>STANISZEWSKI Piotr</v>
          </cell>
          <cell r="B210">
            <v>24813</v>
          </cell>
          <cell r="C210" t="str">
            <v>2016/2017</v>
          </cell>
          <cell r="D210" t="str">
            <v>2016-08-14 LO</v>
          </cell>
          <cell r="E210" t="str">
            <v>01557</v>
          </cell>
          <cell r="F210" t="str">
            <v>S</v>
          </cell>
          <cell r="G210">
            <v>34443</v>
          </cell>
          <cell r="H210" t="str">
            <v>M</v>
          </cell>
          <cell r="I210" t="str">
            <v>LZS ODRA Kąty Opolskie</v>
          </cell>
          <cell r="J210" t="str">
            <v>LZS ODRA KĄTY OPOLSKIE</v>
          </cell>
          <cell r="K210" t="str">
            <v>opolskie</v>
          </cell>
        </row>
        <row r="211">
          <cell r="A211" t="str">
            <v>SZRAIBER Pascal</v>
          </cell>
          <cell r="B211">
            <v>43307</v>
          </cell>
          <cell r="C211" t="str">
            <v>2016/2017</v>
          </cell>
          <cell r="D211" t="str">
            <v>2016-08-14 LO</v>
          </cell>
          <cell r="E211" t="str">
            <v>01562</v>
          </cell>
          <cell r="F211" t="str">
            <v>M</v>
          </cell>
          <cell r="G211">
            <v>37104</v>
          </cell>
          <cell r="H211" t="str">
            <v>M</v>
          </cell>
          <cell r="I211" t="str">
            <v>LZS ODRA Kąty Opolskie</v>
          </cell>
          <cell r="J211" t="str">
            <v>LZS ODRA KĄTY OPOLSKIE</v>
          </cell>
          <cell r="K211" t="str">
            <v>opolskie</v>
          </cell>
        </row>
        <row r="212">
          <cell r="A212" t="str">
            <v>GOREJOWSKI Mariusz</v>
          </cell>
          <cell r="B212">
            <v>27743</v>
          </cell>
          <cell r="C212" t="str">
            <v>2016/2017</v>
          </cell>
          <cell r="D212" t="str">
            <v>2016-08-31 LO</v>
          </cell>
          <cell r="E212" t="str">
            <v>03751</v>
          </cell>
          <cell r="F212" t="str">
            <v>S</v>
          </cell>
          <cell r="G212">
            <v>21231</v>
          </cell>
          <cell r="H212" t="str">
            <v>M</v>
          </cell>
          <cell r="I212" t="str">
            <v>LZS POLONIA Smardy</v>
          </cell>
          <cell r="J212" t="str">
            <v>LZS POLONIA SMARDY</v>
          </cell>
          <cell r="K212" t="str">
            <v>opolskie</v>
          </cell>
        </row>
        <row r="213">
          <cell r="A213" t="str">
            <v>KOPANISZEN Daniel</v>
          </cell>
          <cell r="B213">
            <v>33864</v>
          </cell>
          <cell r="C213" t="str">
            <v>2016/2017</v>
          </cell>
          <cell r="D213" t="str">
            <v>2016-08-31 LO</v>
          </cell>
          <cell r="E213" t="str">
            <v>03752</v>
          </cell>
          <cell r="F213" t="str">
            <v>S</v>
          </cell>
          <cell r="G213">
            <v>28416</v>
          </cell>
          <cell r="H213" t="str">
            <v>M</v>
          </cell>
          <cell r="I213" t="str">
            <v>LZS POLONIA Smardy</v>
          </cell>
          <cell r="J213" t="str">
            <v>LZS POLONIA SMARDY</v>
          </cell>
          <cell r="K213" t="str">
            <v>opolskie</v>
          </cell>
        </row>
        <row r="214">
          <cell r="A214" t="str">
            <v>LESZCZYŃSKI Józef</v>
          </cell>
          <cell r="B214">
            <v>45480</v>
          </cell>
          <cell r="C214" t="str">
            <v>2016/2017</v>
          </cell>
          <cell r="D214" t="str">
            <v>2016-08-31 N</v>
          </cell>
          <cell r="E214" t="str">
            <v>03753</v>
          </cell>
          <cell r="F214" t="str">
            <v>S</v>
          </cell>
          <cell r="G214">
            <v>21274</v>
          </cell>
          <cell r="H214" t="str">
            <v>M</v>
          </cell>
          <cell r="I214" t="str">
            <v>LZS POLONIA Smardy</v>
          </cell>
          <cell r="J214" t="str">
            <v>LZS POLONIA SMARDY</v>
          </cell>
          <cell r="K214" t="str">
            <v>opolskie</v>
          </cell>
        </row>
        <row r="215">
          <cell r="A215" t="str">
            <v>MATYS Adam</v>
          </cell>
          <cell r="B215">
            <v>26662</v>
          </cell>
          <cell r="C215" t="str">
            <v>2016/2017</v>
          </cell>
          <cell r="D215" t="str">
            <v>2016-08-31 LO</v>
          </cell>
          <cell r="E215" t="str">
            <v>03754</v>
          </cell>
          <cell r="F215" t="str">
            <v>S</v>
          </cell>
          <cell r="G215">
            <v>24002</v>
          </cell>
          <cell r="H215" t="str">
            <v>M</v>
          </cell>
          <cell r="I215" t="str">
            <v>LZS POLONIA Smardy</v>
          </cell>
          <cell r="J215" t="str">
            <v>LZS POLONIA SMARDY</v>
          </cell>
          <cell r="K215" t="str">
            <v>opolskie</v>
          </cell>
        </row>
        <row r="216">
          <cell r="A216" t="str">
            <v>NAZARKIEWICZ Alojzy</v>
          </cell>
          <cell r="B216">
            <v>33862</v>
          </cell>
          <cell r="C216" t="str">
            <v>2016/2017</v>
          </cell>
          <cell r="D216" t="str">
            <v>2016-08-31 LO</v>
          </cell>
          <cell r="E216" t="str">
            <v>03755</v>
          </cell>
          <cell r="F216" t="str">
            <v>S</v>
          </cell>
          <cell r="G216">
            <v>26679</v>
          </cell>
          <cell r="H216" t="str">
            <v>M</v>
          </cell>
          <cell r="I216" t="str">
            <v>LZS POLONIA Smardy</v>
          </cell>
          <cell r="J216" t="str">
            <v>LZS POLONIA SMARDY</v>
          </cell>
          <cell r="K216" t="str">
            <v>opolskie</v>
          </cell>
        </row>
        <row r="217">
          <cell r="A217" t="str">
            <v>SARNICKI Jacek</v>
          </cell>
          <cell r="B217">
            <v>33863</v>
          </cell>
          <cell r="C217" t="str">
            <v>2016/2017</v>
          </cell>
          <cell r="D217" t="str">
            <v>2016-08-31 LO</v>
          </cell>
          <cell r="E217" t="str">
            <v>03756</v>
          </cell>
          <cell r="F217" t="str">
            <v>S</v>
          </cell>
          <cell r="G217">
            <v>25453</v>
          </cell>
          <cell r="H217" t="str">
            <v>M</v>
          </cell>
          <cell r="I217" t="str">
            <v>LZS POLONIA Smardy</v>
          </cell>
          <cell r="J217" t="str">
            <v>LZS POLONIA SMARDY</v>
          </cell>
          <cell r="K217" t="str">
            <v>opolskie</v>
          </cell>
        </row>
        <row r="218">
          <cell r="A218" t="str">
            <v>ZATYLNY Dariusz</v>
          </cell>
          <cell r="B218">
            <v>16413</v>
          </cell>
          <cell r="C218" t="str">
            <v>2016/2017</v>
          </cell>
          <cell r="D218" t="str">
            <v>2016-08-31 LO</v>
          </cell>
          <cell r="E218" t="str">
            <v>03758</v>
          </cell>
          <cell r="F218" t="str">
            <v>S</v>
          </cell>
          <cell r="G218">
            <v>24795</v>
          </cell>
          <cell r="H218" t="str">
            <v>M</v>
          </cell>
          <cell r="I218" t="str">
            <v>LZS POLONIA Smardy</v>
          </cell>
          <cell r="J218" t="str">
            <v>LZS POLONIA SMARDY</v>
          </cell>
          <cell r="K218" t="str">
            <v>opolskie</v>
          </cell>
        </row>
        <row r="219">
          <cell r="A219" t="str">
            <v>ZATYLNY Mariusz</v>
          </cell>
          <cell r="B219">
            <v>16412</v>
          </cell>
          <cell r="C219" t="str">
            <v>2016/2017</v>
          </cell>
          <cell r="D219" t="str">
            <v>2016-08-31 LO</v>
          </cell>
          <cell r="E219" t="str">
            <v>03757</v>
          </cell>
          <cell r="F219" t="str">
            <v>S</v>
          </cell>
          <cell r="G219">
            <v>24795</v>
          </cell>
          <cell r="H219" t="str">
            <v>M</v>
          </cell>
          <cell r="I219" t="str">
            <v>LZS POLONIA Smardy</v>
          </cell>
          <cell r="J219" t="str">
            <v>LZS POLONIA SMARDY</v>
          </cell>
          <cell r="K219" t="str">
            <v>opolskie</v>
          </cell>
        </row>
        <row r="220">
          <cell r="A220" t="str">
            <v>BRATEJKO Iryna (UKR)</v>
          </cell>
          <cell r="B220">
            <v>37652</v>
          </cell>
          <cell r="C220" t="str">
            <v>2016/2017</v>
          </cell>
          <cell r="D220" t="str">
            <v>2016-07-28 LO</v>
          </cell>
          <cell r="E220" t="str">
            <v>00792</v>
          </cell>
          <cell r="F220" t="str">
            <v>L</v>
          </cell>
          <cell r="G220">
            <v>34696</v>
          </cell>
          <cell r="H220" t="str">
            <v>K</v>
          </cell>
          <cell r="I220" t="str">
            <v>LZS VICTORIA Chróścice</v>
          </cell>
          <cell r="J220" t="str">
            <v>LZS VICTORIA CHRÓŚCICE</v>
          </cell>
          <cell r="K220" t="str">
            <v>opolskie</v>
          </cell>
        </row>
        <row r="221">
          <cell r="A221" t="str">
            <v>CZECH Paweł</v>
          </cell>
          <cell r="B221">
            <v>45102</v>
          </cell>
          <cell r="C221" t="str">
            <v>2016/2017</v>
          </cell>
          <cell r="D221" t="str">
            <v>2016-07-28 N</v>
          </cell>
          <cell r="E221" t="str">
            <v>00814</v>
          </cell>
          <cell r="F221" t="str">
            <v>M</v>
          </cell>
          <cell r="G221">
            <v>39366</v>
          </cell>
          <cell r="H221" t="str">
            <v>M</v>
          </cell>
          <cell r="I221" t="str">
            <v>LZS VICTORIA Chróścice</v>
          </cell>
          <cell r="J221" t="str">
            <v>LZS VICTORIA CHRÓŚCICE</v>
          </cell>
          <cell r="K221" t="str">
            <v>opolskie</v>
          </cell>
        </row>
        <row r="222">
          <cell r="A222" t="str">
            <v>GAMROT Patryk</v>
          </cell>
          <cell r="B222">
            <v>29053</v>
          </cell>
          <cell r="C222" t="str">
            <v>2016/2017</v>
          </cell>
          <cell r="D222" t="str">
            <v>2016-07-28 LO</v>
          </cell>
          <cell r="E222" t="str">
            <v>00805</v>
          </cell>
          <cell r="F222" t="str">
            <v>S</v>
          </cell>
          <cell r="G222">
            <v>36057</v>
          </cell>
          <cell r="H222" t="str">
            <v>M</v>
          </cell>
          <cell r="I222" t="str">
            <v>LZS VICTORIA Chróścice</v>
          </cell>
          <cell r="J222" t="str">
            <v>LZS VICTORIA CHRÓŚCICE</v>
          </cell>
          <cell r="K222" t="str">
            <v>opolskie</v>
          </cell>
        </row>
        <row r="223">
          <cell r="A223" t="str">
            <v>GOLEC Julia</v>
          </cell>
          <cell r="B223">
            <v>45422</v>
          </cell>
          <cell r="C223" t="str">
            <v>2016/2017</v>
          </cell>
          <cell r="D223" t="str">
            <v>2016-08-30 N</v>
          </cell>
          <cell r="E223" t="str">
            <v>03458</v>
          </cell>
          <cell r="F223" t="str">
            <v>M</v>
          </cell>
          <cell r="G223">
            <v>39195</v>
          </cell>
          <cell r="H223" t="str">
            <v>K</v>
          </cell>
          <cell r="I223" t="str">
            <v>LZS VICTORIA Chróścice</v>
          </cell>
          <cell r="J223" t="str">
            <v>LZS VICTORIA CHRÓŚCICE</v>
          </cell>
          <cell r="K223" t="str">
            <v>opolskie</v>
          </cell>
        </row>
        <row r="224">
          <cell r="A224" t="str">
            <v>JENDRYASZEK Adrian</v>
          </cell>
          <cell r="B224">
            <v>43213</v>
          </cell>
          <cell r="C224" t="str">
            <v>2016/2017</v>
          </cell>
          <cell r="D224" t="str">
            <v>2016-07-28 LO</v>
          </cell>
          <cell r="E224" t="str">
            <v>00811</v>
          </cell>
          <cell r="F224" t="str">
            <v>M</v>
          </cell>
          <cell r="G224">
            <v>36752</v>
          </cell>
          <cell r="H224" t="str">
            <v>M</v>
          </cell>
          <cell r="I224" t="str">
            <v>LZS VICTORIA Chróścice</v>
          </cell>
          <cell r="J224" t="str">
            <v>LZS VICTORIA CHRÓŚCICE</v>
          </cell>
          <cell r="K224" t="str">
            <v>opolskie</v>
          </cell>
        </row>
        <row r="225">
          <cell r="A225" t="str">
            <v>JENDRYASZEK Marek</v>
          </cell>
          <cell r="B225">
            <v>43212</v>
          </cell>
          <cell r="C225" t="str">
            <v>2016/2017</v>
          </cell>
          <cell r="D225" t="str">
            <v>2016-07-28 LO</v>
          </cell>
          <cell r="E225" t="str">
            <v>00809</v>
          </cell>
          <cell r="F225" t="str">
            <v>M</v>
          </cell>
          <cell r="G225">
            <v>38568</v>
          </cell>
          <cell r="H225" t="str">
            <v>M</v>
          </cell>
          <cell r="I225" t="str">
            <v>LZS VICTORIA Chróścice</v>
          </cell>
          <cell r="J225" t="str">
            <v>LZS VICTORIA CHRÓŚCICE</v>
          </cell>
          <cell r="K225" t="str">
            <v>opolskie</v>
          </cell>
        </row>
        <row r="226">
          <cell r="A226" t="str">
            <v>KOZUBEK Magda</v>
          </cell>
          <cell r="B226">
            <v>29057</v>
          </cell>
          <cell r="C226" t="str">
            <v>2016/2017</v>
          </cell>
          <cell r="D226" t="str">
            <v>2016-07-28 LO</v>
          </cell>
          <cell r="E226" t="str">
            <v>00796</v>
          </cell>
          <cell r="F226" t="str">
            <v>L</v>
          </cell>
          <cell r="G226">
            <v>36508</v>
          </cell>
          <cell r="H226" t="str">
            <v>K</v>
          </cell>
          <cell r="I226" t="str">
            <v>LZS VICTORIA Chróścice</v>
          </cell>
          <cell r="J226" t="str">
            <v>LZS VICTORIA CHRÓŚCICE</v>
          </cell>
          <cell r="K226" t="str">
            <v>opolskie</v>
          </cell>
        </row>
        <row r="227">
          <cell r="A227" t="str">
            <v>KOZUBEK Marcin</v>
          </cell>
          <cell r="B227">
            <v>24314</v>
          </cell>
          <cell r="C227" t="str">
            <v>2016/2017</v>
          </cell>
          <cell r="D227" t="str">
            <v>2016-07-28 LO</v>
          </cell>
          <cell r="E227" t="str">
            <v>00807</v>
          </cell>
          <cell r="F227" t="str">
            <v>S</v>
          </cell>
          <cell r="G227">
            <v>35324</v>
          </cell>
          <cell r="H227" t="str">
            <v>M</v>
          </cell>
          <cell r="I227" t="str">
            <v>LZS VICTORIA Chróścice</v>
          </cell>
          <cell r="J227" t="str">
            <v>LZS VICTORIA CHRÓŚCICE</v>
          </cell>
          <cell r="K227" t="str">
            <v>opolskie</v>
          </cell>
        </row>
        <row r="228">
          <cell r="A228" t="str">
            <v>KRZYŻANOWSKI Wojciech</v>
          </cell>
          <cell r="B228">
            <v>12979</v>
          </cell>
          <cell r="C228" t="str">
            <v>2016/2017</v>
          </cell>
          <cell r="D228" t="str">
            <v>2016-07-28 LO</v>
          </cell>
          <cell r="E228" t="str">
            <v>00803</v>
          </cell>
          <cell r="F228" t="str">
            <v>S</v>
          </cell>
          <cell r="G228">
            <v>16851</v>
          </cell>
          <cell r="H228" t="str">
            <v>M</v>
          </cell>
          <cell r="I228" t="str">
            <v>LZS VICTORIA Chróścice</v>
          </cell>
          <cell r="J228" t="str">
            <v>LZS VICTORIA CHRÓŚCICE</v>
          </cell>
          <cell r="K228" t="str">
            <v>opolskie</v>
          </cell>
        </row>
        <row r="229">
          <cell r="A229" t="str">
            <v>KURTZ Daniel</v>
          </cell>
          <cell r="B229">
            <v>41351</v>
          </cell>
          <cell r="C229" t="str">
            <v>2016/2017</v>
          </cell>
          <cell r="D229" t="str">
            <v>2016-07-28 LO</v>
          </cell>
          <cell r="E229" t="str">
            <v>00812</v>
          </cell>
          <cell r="F229" t="str">
            <v>M</v>
          </cell>
          <cell r="G229">
            <v>38785</v>
          </cell>
          <cell r="H229" t="str">
            <v>M</v>
          </cell>
          <cell r="I229" t="str">
            <v>LZS VICTORIA Chróścice</v>
          </cell>
          <cell r="J229" t="str">
            <v>LZS VICTORIA CHRÓŚCICE</v>
          </cell>
          <cell r="K229" t="str">
            <v>opolskie</v>
          </cell>
        </row>
        <row r="230">
          <cell r="A230" t="str">
            <v>KURTZ Patryk</v>
          </cell>
          <cell r="B230">
            <v>41350</v>
          </cell>
          <cell r="C230" t="str">
            <v>2016/2017</v>
          </cell>
          <cell r="D230" t="str">
            <v>2016-07-28 LO</v>
          </cell>
          <cell r="E230" t="str">
            <v>00810</v>
          </cell>
          <cell r="F230" t="str">
            <v>M</v>
          </cell>
          <cell r="G230">
            <v>37061</v>
          </cell>
          <cell r="H230" t="str">
            <v>M</v>
          </cell>
          <cell r="I230" t="str">
            <v>LZS VICTORIA Chróścice</v>
          </cell>
          <cell r="J230" t="str">
            <v>LZS VICTORIA CHRÓŚCICE</v>
          </cell>
          <cell r="K230" t="str">
            <v>opolskie</v>
          </cell>
        </row>
        <row r="231">
          <cell r="A231" t="str">
            <v>LISOWSKA Karolina</v>
          </cell>
          <cell r="B231">
            <v>45103</v>
          </cell>
          <cell r="C231" t="str">
            <v>2016/2017</v>
          </cell>
          <cell r="D231" t="str">
            <v>2016-07-28 N</v>
          </cell>
          <cell r="E231" t="str">
            <v>00817</v>
          </cell>
          <cell r="F231" t="str">
            <v>M</v>
          </cell>
          <cell r="G231">
            <v>38987</v>
          </cell>
          <cell r="H231" t="str">
            <v>K</v>
          </cell>
          <cell r="I231" t="str">
            <v>LZS VICTORIA Chróścice</v>
          </cell>
          <cell r="J231" t="str">
            <v>LZS VICTORIA CHRÓŚCICE</v>
          </cell>
          <cell r="K231" t="str">
            <v>opolskie</v>
          </cell>
        </row>
        <row r="232">
          <cell r="A232" t="str">
            <v>MATROS Izabela</v>
          </cell>
          <cell r="B232">
            <v>45101</v>
          </cell>
          <cell r="C232" t="str">
            <v>2016/2017</v>
          </cell>
          <cell r="D232" t="str">
            <v>2016-07-28 N</v>
          </cell>
          <cell r="E232" t="str">
            <v>00802</v>
          </cell>
          <cell r="F232" t="str">
            <v>M</v>
          </cell>
          <cell r="G232">
            <v>39313</v>
          </cell>
          <cell r="H232" t="str">
            <v>K</v>
          </cell>
          <cell r="I232" t="str">
            <v>LZS VICTORIA Chróścice</v>
          </cell>
          <cell r="J232" t="str">
            <v>LZS VICTORIA CHRÓŚCICE</v>
          </cell>
          <cell r="K232" t="str">
            <v>opolskie</v>
          </cell>
        </row>
        <row r="233">
          <cell r="A233" t="str">
            <v>MICHNO Krzysztof</v>
          </cell>
          <cell r="B233">
            <v>45104</v>
          </cell>
          <cell r="C233" t="str">
            <v>2016/2017</v>
          </cell>
          <cell r="D233" t="str">
            <v>2016-07-28 N</v>
          </cell>
          <cell r="E233" t="str">
            <v>00818</v>
          </cell>
          <cell r="F233" t="str">
            <v>M</v>
          </cell>
          <cell r="G233">
            <v>39084</v>
          </cell>
          <cell r="H233" t="str">
            <v>M</v>
          </cell>
          <cell r="I233" t="str">
            <v>LZS VICTORIA Chróścice</v>
          </cell>
          <cell r="J233" t="str">
            <v>LZS VICTORIA CHRÓŚCICE</v>
          </cell>
          <cell r="K233" t="str">
            <v>opolskie</v>
          </cell>
        </row>
        <row r="234">
          <cell r="A234" t="str">
            <v>MIKOŚ Mikołaj</v>
          </cell>
          <cell r="B234">
            <v>44898</v>
          </cell>
          <cell r="C234" t="str">
            <v>2016/2017</v>
          </cell>
          <cell r="D234" t="str">
            <v>2016-07-28 LO</v>
          </cell>
          <cell r="E234" t="str">
            <v>00813</v>
          </cell>
          <cell r="F234" t="str">
            <v>M</v>
          </cell>
          <cell r="G234">
            <v>38424</v>
          </cell>
          <cell r="H234" t="str">
            <v>M</v>
          </cell>
          <cell r="I234" t="str">
            <v>LZS VICTORIA Chróścice</v>
          </cell>
          <cell r="J234" t="str">
            <v>LZS VICTORIA CHRÓŚCICE</v>
          </cell>
          <cell r="K234" t="str">
            <v>opolskie</v>
          </cell>
        </row>
        <row r="235">
          <cell r="A235" t="str">
            <v>MIKOŚ Zuzanna</v>
          </cell>
          <cell r="B235">
            <v>44897</v>
          </cell>
          <cell r="C235" t="str">
            <v>2016/2017</v>
          </cell>
          <cell r="D235" t="str">
            <v>2016-07-28 LO</v>
          </cell>
          <cell r="E235" t="str">
            <v>00800</v>
          </cell>
          <cell r="F235" t="str">
            <v>M</v>
          </cell>
          <cell r="G235">
            <v>37882</v>
          </cell>
          <cell r="H235" t="str">
            <v>K</v>
          </cell>
          <cell r="I235" t="str">
            <v>LZS VICTORIA Chróścice</v>
          </cell>
          <cell r="J235" t="str">
            <v>LZS VICTORIA CHRÓŚCICE</v>
          </cell>
          <cell r="K235" t="str">
            <v>opolskie</v>
          </cell>
        </row>
        <row r="236">
          <cell r="A236" t="str">
            <v>MORAWIEC Daniel</v>
          </cell>
          <cell r="B236">
            <v>34618</v>
          </cell>
          <cell r="C236" t="str">
            <v>2016/2017</v>
          </cell>
          <cell r="D236" t="str">
            <v>2016-07-28 LO</v>
          </cell>
          <cell r="E236" t="str">
            <v>00819</v>
          </cell>
          <cell r="F236" t="str">
            <v>S</v>
          </cell>
          <cell r="G236">
            <v>35876</v>
          </cell>
          <cell r="H236" t="str">
            <v>M</v>
          </cell>
          <cell r="I236" t="str">
            <v>LZS VICTORIA Chróścice</v>
          </cell>
          <cell r="J236" t="str">
            <v>LZS VICTORIA CHRÓŚCICE</v>
          </cell>
          <cell r="K236" t="str">
            <v>opolskie</v>
          </cell>
        </row>
        <row r="237">
          <cell r="A237" t="str">
            <v>NIEDWOROK Hanna</v>
          </cell>
          <cell r="B237">
            <v>35520</v>
          </cell>
          <cell r="C237" t="str">
            <v>2016/2017</v>
          </cell>
          <cell r="D237" t="str">
            <v>2016-07-28 LO</v>
          </cell>
          <cell r="E237" t="str">
            <v>00799</v>
          </cell>
          <cell r="F237" t="str">
            <v>M</v>
          </cell>
          <cell r="G237">
            <v>37673</v>
          </cell>
          <cell r="H237" t="str">
            <v>K</v>
          </cell>
          <cell r="I237" t="str">
            <v>LZS VICTORIA Chróścice</v>
          </cell>
          <cell r="J237" t="str">
            <v>LZS VICTORIA CHRÓŚCICE</v>
          </cell>
          <cell r="K237" t="str">
            <v>opolskie</v>
          </cell>
        </row>
        <row r="238">
          <cell r="A238" t="str">
            <v>NIEDWOROK Klaudiusz</v>
          </cell>
          <cell r="B238">
            <v>30779</v>
          </cell>
          <cell r="C238" t="str">
            <v>2016/2017</v>
          </cell>
          <cell r="D238" t="str">
            <v>2016-07-28 LO</v>
          </cell>
          <cell r="E238" t="str">
            <v>00808</v>
          </cell>
          <cell r="F238" t="str">
            <v>S</v>
          </cell>
          <cell r="G238">
            <v>27359</v>
          </cell>
          <cell r="H238" t="str">
            <v>M</v>
          </cell>
          <cell r="I238" t="str">
            <v>LZS VICTORIA Chróścice</v>
          </cell>
          <cell r="J238" t="str">
            <v>LZS VICTORIA CHRÓŚCICE</v>
          </cell>
          <cell r="K238" t="str">
            <v>opolskie</v>
          </cell>
        </row>
        <row r="239">
          <cell r="A239" t="str">
            <v>NOWAK Aleksandra</v>
          </cell>
          <cell r="B239">
            <v>24316</v>
          </cell>
          <cell r="C239" t="str">
            <v>2016/2017</v>
          </cell>
          <cell r="D239" t="str">
            <v>2016-07-28 LO</v>
          </cell>
          <cell r="E239" t="str">
            <v>00793</v>
          </cell>
          <cell r="F239" t="str">
            <v>L</v>
          </cell>
          <cell r="G239">
            <v>35406</v>
          </cell>
          <cell r="H239" t="str">
            <v>K</v>
          </cell>
          <cell r="I239" t="str">
            <v>LZS VICTORIA Chróścice</v>
          </cell>
          <cell r="J239" t="str">
            <v>LZS VICTORIA CHRÓŚCICE</v>
          </cell>
          <cell r="K239" t="str">
            <v>opolskie</v>
          </cell>
        </row>
        <row r="240">
          <cell r="A240" t="str">
            <v>PAMPUCH Katrin</v>
          </cell>
          <cell r="B240">
            <v>45420</v>
          </cell>
          <cell r="C240" t="str">
            <v>2016/2017</v>
          </cell>
          <cell r="D240" t="str">
            <v>2016-08-30 N</v>
          </cell>
          <cell r="E240" t="str">
            <v>03456</v>
          </cell>
          <cell r="F240" t="str">
            <v>M</v>
          </cell>
          <cell r="G240">
            <v>38406</v>
          </cell>
          <cell r="H240" t="str">
            <v>K</v>
          </cell>
          <cell r="I240" t="str">
            <v>LZS VICTORIA Chróścice</v>
          </cell>
          <cell r="J240" t="str">
            <v>LZS VICTORIA CHRÓŚCICE</v>
          </cell>
          <cell r="K240" t="str">
            <v>opolskie</v>
          </cell>
        </row>
        <row r="241">
          <cell r="A241" t="str">
            <v>PAWELEC Natalia</v>
          </cell>
          <cell r="B241">
            <v>37655</v>
          </cell>
          <cell r="C241" t="str">
            <v>2016/2017</v>
          </cell>
          <cell r="D241" t="str">
            <v>2016-07-28 LO</v>
          </cell>
          <cell r="E241" t="str">
            <v>00797</v>
          </cell>
          <cell r="F241" t="str">
            <v>L</v>
          </cell>
          <cell r="G241">
            <v>37447</v>
          </cell>
          <cell r="H241" t="str">
            <v>K</v>
          </cell>
          <cell r="I241" t="str">
            <v>LZS VICTORIA Chróścice</v>
          </cell>
          <cell r="J241" t="str">
            <v>LZS VICTORIA CHRÓŚCICE</v>
          </cell>
          <cell r="K241" t="str">
            <v>opolskie</v>
          </cell>
        </row>
        <row r="242">
          <cell r="A242" t="str">
            <v>PAWELEC Sylwia</v>
          </cell>
          <cell r="B242">
            <v>37656</v>
          </cell>
          <cell r="C242" t="str">
            <v>2016/2017</v>
          </cell>
          <cell r="D242" t="str">
            <v>2016-07-28 LO</v>
          </cell>
          <cell r="E242" t="str">
            <v>00798</v>
          </cell>
          <cell r="F242" t="str">
            <v>M</v>
          </cell>
          <cell r="G242">
            <v>37882</v>
          </cell>
          <cell r="H242" t="str">
            <v>K</v>
          </cell>
          <cell r="I242" t="str">
            <v>LZS VICTORIA Chróścice</v>
          </cell>
          <cell r="J242" t="str">
            <v>LZS VICTORIA CHRÓŚCICE</v>
          </cell>
          <cell r="K242" t="str">
            <v>opolskie</v>
          </cell>
        </row>
        <row r="243">
          <cell r="A243" t="str">
            <v>POŁOSZCZAŃSKI Dawid</v>
          </cell>
          <cell r="B243">
            <v>32266</v>
          </cell>
          <cell r="C243" t="str">
            <v>2016/2017</v>
          </cell>
          <cell r="D243" t="str">
            <v>2016-07-28 LO</v>
          </cell>
          <cell r="E243" t="str">
            <v>00806</v>
          </cell>
          <cell r="F243" t="str">
            <v>S</v>
          </cell>
          <cell r="G243">
            <v>35909</v>
          </cell>
          <cell r="H243" t="str">
            <v>M</v>
          </cell>
          <cell r="I243" t="str">
            <v>LZS VICTORIA Chróścice</v>
          </cell>
          <cell r="J243" t="str">
            <v>LZS VICTORIA CHRÓŚCICE</v>
          </cell>
          <cell r="K243" t="str">
            <v>opolskie</v>
          </cell>
        </row>
        <row r="244">
          <cell r="A244" t="str">
            <v>SAMSON Zofia</v>
          </cell>
          <cell r="B244">
            <v>43214</v>
          </cell>
          <cell r="C244" t="str">
            <v>2016/2017</v>
          </cell>
          <cell r="D244" t="str">
            <v>2016-07-28 LO</v>
          </cell>
          <cell r="E244" t="str">
            <v>00801</v>
          </cell>
          <cell r="F244" t="str">
            <v>M</v>
          </cell>
          <cell r="G244">
            <v>39130</v>
          </cell>
          <cell r="H244" t="str">
            <v>K</v>
          </cell>
          <cell r="I244" t="str">
            <v>LZS VICTORIA Chróścice</v>
          </cell>
          <cell r="J244" t="str">
            <v>LZS VICTORIA CHRÓŚCICE</v>
          </cell>
          <cell r="K244" t="str">
            <v>opolskie</v>
          </cell>
        </row>
        <row r="245">
          <cell r="A245" t="str">
            <v>SYNOWSKI Maja</v>
          </cell>
          <cell r="B245">
            <v>45421</v>
          </cell>
          <cell r="C245" t="str">
            <v>2016/2017</v>
          </cell>
          <cell r="D245" t="str">
            <v>2016-08-30 N</v>
          </cell>
          <cell r="E245" t="str">
            <v>03457</v>
          </cell>
          <cell r="F245" t="str">
            <v>M</v>
          </cell>
          <cell r="G245">
            <v>38418</v>
          </cell>
          <cell r="H245" t="str">
            <v>K</v>
          </cell>
          <cell r="I245" t="str">
            <v>LZS VICTORIA Chróścice</v>
          </cell>
          <cell r="J245" t="str">
            <v>LZS VICTORIA CHRÓŚCICE</v>
          </cell>
          <cell r="K245" t="str">
            <v>opolskie</v>
          </cell>
        </row>
        <row r="246">
          <cell r="A246" t="str">
            <v>SZLAPA Sylwia</v>
          </cell>
          <cell r="B246">
            <v>19342</v>
          </cell>
          <cell r="C246" t="str">
            <v>2016/2017</v>
          </cell>
          <cell r="D246" t="str">
            <v>2016-07-28 LO</v>
          </cell>
          <cell r="E246" t="str">
            <v>00794</v>
          </cell>
          <cell r="F246" t="str">
            <v>L</v>
          </cell>
          <cell r="G246">
            <v>34733</v>
          </cell>
          <cell r="H246" t="str">
            <v>K</v>
          </cell>
          <cell r="I246" t="str">
            <v>LZS VICTORIA Chróścice</v>
          </cell>
          <cell r="J246" t="str">
            <v>LZS VICTORIA CHRÓŚCICE</v>
          </cell>
          <cell r="K246" t="str">
            <v>opolskie</v>
          </cell>
        </row>
        <row r="247">
          <cell r="A247" t="str">
            <v>WĄS Marek</v>
          </cell>
          <cell r="B247">
            <v>12978</v>
          </cell>
          <cell r="C247" t="str">
            <v>2016/2017</v>
          </cell>
          <cell r="D247" t="str">
            <v>2016-07-28 LO</v>
          </cell>
          <cell r="E247" t="str">
            <v>00804</v>
          </cell>
          <cell r="F247" t="str">
            <v>S</v>
          </cell>
          <cell r="G247">
            <v>22141</v>
          </cell>
          <cell r="H247" t="str">
            <v>M</v>
          </cell>
          <cell r="I247" t="str">
            <v>LZS VICTORIA Chróścice</v>
          </cell>
          <cell r="J247" t="str">
            <v>LZS VICTORIA CHRÓŚCICE</v>
          </cell>
          <cell r="K247" t="str">
            <v>opolskie</v>
          </cell>
        </row>
        <row r="248">
          <cell r="A248" t="str">
            <v>WITCZAK Filip</v>
          </cell>
          <cell r="B248">
            <v>37662</v>
          </cell>
          <cell r="C248" t="str">
            <v>2016/2017</v>
          </cell>
          <cell r="D248" t="str">
            <v>2016-08-30 LO</v>
          </cell>
          <cell r="E248" t="str">
            <v>03455</v>
          </cell>
          <cell r="F248" t="str">
            <v>S</v>
          </cell>
          <cell r="G248">
            <v>36117</v>
          </cell>
          <cell r="H248" t="str">
            <v>M</v>
          </cell>
          <cell r="I248" t="str">
            <v>LZS VICTORIA Chróścice</v>
          </cell>
          <cell r="J248" t="str">
            <v>LZS VICTORIA CHRÓŚCICE</v>
          </cell>
          <cell r="K248" t="str">
            <v>opolskie</v>
          </cell>
        </row>
        <row r="249">
          <cell r="A249" t="str">
            <v>WOJTAS Michał</v>
          </cell>
          <cell r="B249">
            <v>41349</v>
          </cell>
          <cell r="C249" t="str">
            <v>2016/2017</v>
          </cell>
          <cell r="D249" t="str">
            <v>2016-07-28 LO</v>
          </cell>
          <cell r="E249" t="str">
            <v>00815</v>
          </cell>
          <cell r="F249" t="str">
            <v>M</v>
          </cell>
          <cell r="G249">
            <v>36680</v>
          </cell>
          <cell r="H249" t="str">
            <v>M</v>
          </cell>
          <cell r="I249" t="str">
            <v>LZS VICTORIA Chróścice</v>
          </cell>
          <cell r="J249" t="str">
            <v>LZS VICTORIA CHRÓŚCICE</v>
          </cell>
          <cell r="K249" t="str">
            <v>opolskie</v>
          </cell>
        </row>
        <row r="250">
          <cell r="A250" t="str">
            <v>WÓJCIK Julia</v>
          </cell>
          <cell r="B250">
            <v>29058</v>
          </cell>
          <cell r="C250" t="str">
            <v>2016/2017</v>
          </cell>
          <cell r="D250" t="str">
            <v>2016-07-28 LO</v>
          </cell>
          <cell r="E250" t="str">
            <v>00795</v>
          </cell>
          <cell r="F250" t="str">
            <v>L</v>
          </cell>
          <cell r="G250">
            <v>36628</v>
          </cell>
          <cell r="H250" t="str">
            <v>K</v>
          </cell>
          <cell r="I250" t="str">
            <v>LZS VICTORIA Chróścice</v>
          </cell>
          <cell r="J250" t="str">
            <v>LZS VICTORIA CHRÓŚCICE</v>
          </cell>
          <cell r="K250" t="str">
            <v>opolskie</v>
          </cell>
        </row>
        <row r="251">
          <cell r="A251" t="str">
            <v>WÓJCIK Karolina</v>
          </cell>
          <cell r="B251">
            <v>39137</v>
          </cell>
          <cell r="C251" t="str">
            <v>2016/2017</v>
          </cell>
          <cell r="D251" t="str">
            <v>2016-07-28 LO</v>
          </cell>
          <cell r="E251" t="str">
            <v>00816</v>
          </cell>
          <cell r="F251" t="str">
            <v>S</v>
          </cell>
          <cell r="G251">
            <v>30155</v>
          </cell>
          <cell r="H251" t="str">
            <v>K</v>
          </cell>
          <cell r="I251" t="str">
            <v>LZS VICTORIA Chróścice</v>
          </cell>
          <cell r="J251" t="str">
            <v>LZS VICTORIA CHRÓŚCICE</v>
          </cell>
          <cell r="K251" t="str">
            <v>opolskie</v>
          </cell>
        </row>
        <row r="252">
          <cell r="A252" t="str">
            <v>BEGA Krystian</v>
          </cell>
          <cell r="B252">
            <v>40395</v>
          </cell>
          <cell r="C252" t="str">
            <v>2016/2017</v>
          </cell>
          <cell r="D252" t="str">
            <v>2016-08-24 LO</v>
          </cell>
          <cell r="E252" t="str">
            <v>02303</v>
          </cell>
          <cell r="F252" t="str">
            <v>S</v>
          </cell>
          <cell r="G252">
            <v>26629</v>
          </cell>
          <cell r="H252" t="str">
            <v>M</v>
          </cell>
          <cell r="I252" t="str">
            <v>LZS Żywocice</v>
          </cell>
          <cell r="J252" t="str">
            <v>LZS ŻYWOCICE</v>
          </cell>
          <cell r="K252" t="str">
            <v>opolskie</v>
          </cell>
        </row>
        <row r="253">
          <cell r="A253" t="str">
            <v>BISKUP Konrad</v>
          </cell>
          <cell r="B253">
            <v>43234</v>
          </cell>
          <cell r="C253" t="str">
            <v>2016/2017</v>
          </cell>
          <cell r="D253" t="str">
            <v>2016-08-24 LO</v>
          </cell>
          <cell r="E253" t="str">
            <v>02322</v>
          </cell>
          <cell r="F253" t="str">
            <v>M</v>
          </cell>
          <cell r="G253">
            <v>37897</v>
          </cell>
          <cell r="H253" t="str">
            <v>M</v>
          </cell>
          <cell r="I253" t="str">
            <v>LZS Żywocice</v>
          </cell>
          <cell r="J253" t="str">
            <v>LZS ŻYWOCICE</v>
          </cell>
          <cell r="K253" t="str">
            <v>opolskie</v>
          </cell>
        </row>
        <row r="254">
          <cell r="A254" t="str">
            <v>BROSZCZAK Mikołaj</v>
          </cell>
          <cell r="B254">
            <v>40396</v>
          </cell>
          <cell r="C254" t="str">
            <v>2016/2017</v>
          </cell>
          <cell r="D254" t="str">
            <v>2016-08-24 LO</v>
          </cell>
          <cell r="E254" t="str">
            <v>02311</v>
          </cell>
          <cell r="F254" t="str">
            <v>M</v>
          </cell>
          <cell r="G254">
            <v>37182</v>
          </cell>
          <cell r="H254" t="str">
            <v>M</v>
          </cell>
          <cell r="I254" t="str">
            <v>LZS Żywocice</v>
          </cell>
          <cell r="J254" t="str">
            <v>LZS ŻYWOCICE</v>
          </cell>
          <cell r="K254" t="str">
            <v>opolskie</v>
          </cell>
        </row>
        <row r="255">
          <cell r="A255" t="str">
            <v>BUZAŁA Daniel</v>
          </cell>
          <cell r="B255">
            <v>41839</v>
          </cell>
          <cell r="C255" t="str">
            <v>2016/2017</v>
          </cell>
          <cell r="D255" t="str">
            <v>2016-08-24 LO</v>
          </cell>
          <cell r="E255" t="str">
            <v>02313</v>
          </cell>
          <cell r="F255" t="str">
            <v>M</v>
          </cell>
          <cell r="G255">
            <v>37861</v>
          </cell>
          <cell r="H255" t="str">
            <v>M</v>
          </cell>
          <cell r="I255" t="str">
            <v>LZS Żywocice</v>
          </cell>
          <cell r="J255" t="str">
            <v>LZS ŻYWOCICE</v>
          </cell>
          <cell r="K255" t="str">
            <v>opolskie</v>
          </cell>
        </row>
        <row r="256">
          <cell r="A256" t="str">
            <v>CICHOŃ Adrian</v>
          </cell>
          <cell r="B256">
            <v>40397</v>
          </cell>
          <cell r="C256" t="str">
            <v>2016/2017</v>
          </cell>
          <cell r="D256" t="str">
            <v>2016-08-24 LO</v>
          </cell>
          <cell r="E256" t="str">
            <v>02299</v>
          </cell>
          <cell r="F256" t="str">
            <v>S</v>
          </cell>
          <cell r="G256">
            <v>25575</v>
          </cell>
          <cell r="H256" t="str">
            <v>M</v>
          </cell>
          <cell r="I256" t="str">
            <v>LZS Żywocice</v>
          </cell>
          <cell r="J256" t="str">
            <v>LZS ŻYWOCICE</v>
          </cell>
          <cell r="K256" t="str">
            <v>opolskie</v>
          </cell>
        </row>
        <row r="257">
          <cell r="A257" t="str">
            <v>CZECH Dawid</v>
          </cell>
          <cell r="B257">
            <v>41840</v>
          </cell>
          <cell r="C257" t="str">
            <v>2016/2017</v>
          </cell>
          <cell r="D257" t="str">
            <v>2016-08-24 LO</v>
          </cell>
          <cell r="E257" t="str">
            <v>02314</v>
          </cell>
          <cell r="F257" t="str">
            <v>M</v>
          </cell>
          <cell r="G257">
            <v>37746</v>
          </cell>
          <cell r="H257" t="str">
            <v>M</v>
          </cell>
          <cell r="I257" t="str">
            <v>LZS Żywocice</v>
          </cell>
          <cell r="J257" t="str">
            <v>LZS ŻYWOCICE</v>
          </cell>
          <cell r="K257" t="str">
            <v>opolskie</v>
          </cell>
        </row>
        <row r="258">
          <cell r="A258" t="str">
            <v>DATA Paweł</v>
          </cell>
          <cell r="B258">
            <v>36767</v>
          </cell>
          <cell r="C258" t="str">
            <v>2016/2017</v>
          </cell>
          <cell r="D258" t="str">
            <v>2016-08-24 LO</v>
          </cell>
          <cell r="E258" t="str">
            <v>02315</v>
          </cell>
          <cell r="F258" t="str">
            <v>M</v>
          </cell>
          <cell r="G258">
            <v>36304</v>
          </cell>
          <cell r="H258" t="str">
            <v>M</v>
          </cell>
          <cell r="I258" t="str">
            <v>LZS Żywocice</v>
          </cell>
          <cell r="J258" t="str">
            <v>LZS ŻYWOCICE</v>
          </cell>
          <cell r="K258" t="str">
            <v>opolskie</v>
          </cell>
        </row>
        <row r="259">
          <cell r="A259" t="str">
            <v>DZIEKAN Mateusz</v>
          </cell>
          <cell r="B259">
            <v>43231</v>
          </cell>
          <cell r="C259" t="str">
            <v>2016/2017</v>
          </cell>
          <cell r="D259" t="str">
            <v>2016-08-24 LO</v>
          </cell>
          <cell r="E259" t="str">
            <v>02310</v>
          </cell>
          <cell r="F259" t="str">
            <v>M</v>
          </cell>
          <cell r="G259">
            <v>38167</v>
          </cell>
          <cell r="H259" t="str">
            <v>M</v>
          </cell>
          <cell r="I259" t="str">
            <v>LZS Żywocice</v>
          </cell>
          <cell r="J259" t="str">
            <v>LZS ŻYWOCICE</v>
          </cell>
          <cell r="K259" t="str">
            <v>opolskie</v>
          </cell>
        </row>
        <row r="260">
          <cell r="A260" t="str">
            <v>JASZKOWIC Krzysztof</v>
          </cell>
          <cell r="B260">
            <v>29034</v>
          </cell>
          <cell r="C260" t="str">
            <v>2016/2017</v>
          </cell>
          <cell r="D260" t="str">
            <v>2016-08-24 LO</v>
          </cell>
          <cell r="E260" t="str">
            <v>02327</v>
          </cell>
          <cell r="F260" t="str">
            <v>S</v>
          </cell>
          <cell r="G260">
            <v>32696</v>
          </cell>
          <cell r="H260" t="str">
            <v>M</v>
          </cell>
          <cell r="I260" t="str">
            <v>LZS Żywocice</v>
          </cell>
          <cell r="J260" t="str">
            <v>LZS ŻYWOCICE</v>
          </cell>
          <cell r="K260" t="str">
            <v>opolskie</v>
          </cell>
        </row>
        <row r="261">
          <cell r="A261" t="str">
            <v>JĘDRZEJAK Patryk</v>
          </cell>
          <cell r="B261">
            <v>38197</v>
          </cell>
          <cell r="C261" t="str">
            <v>2016/2017</v>
          </cell>
          <cell r="D261" t="str">
            <v>2016-08-24 LO</v>
          </cell>
          <cell r="E261" t="str">
            <v>02330</v>
          </cell>
          <cell r="F261" t="str">
            <v>M</v>
          </cell>
          <cell r="G261">
            <v>36655</v>
          </cell>
          <cell r="H261" t="str">
            <v>M</v>
          </cell>
          <cell r="I261" t="str">
            <v>LZS Żywocice</v>
          </cell>
          <cell r="J261" t="str">
            <v>LZS ŻYWOCICE</v>
          </cell>
          <cell r="K261" t="str">
            <v>opolskie</v>
          </cell>
        </row>
        <row r="262">
          <cell r="A262" t="str">
            <v>JONDERKO Brian</v>
          </cell>
          <cell r="B262">
            <v>40401</v>
          </cell>
          <cell r="C262" t="str">
            <v>2016/2017</v>
          </cell>
          <cell r="D262" t="str">
            <v>2016-08-24 LO</v>
          </cell>
          <cell r="E262" t="str">
            <v>02308</v>
          </cell>
          <cell r="F262" t="str">
            <v>M</v>
          </cell>
          <cell r="G262">
            <v>36777</v>
          </cell>
          <cell r="H262" t="str">
            <v>M</v>
          </cell>
          <cell r="I262" t="str">
            <v>LZS Żywocice</v>
          </cell>
          <cell r="J262" t="str">
            <v>LZS ŻYWOCICE</v>
          </cell>
          <cell r="K262" t="str">
            <v>opolskie</v>
          </cell>
        </row>
        <row r="263">
          <cell r="A263" t="str">
            <v>JONDERKO Romuald</v>
          </cell>
          <cell r="B263">
            <v>40402</v>
          </cell>
          <cell r="C263" t="str">
            <v>2016/2017</v>
          </cell>
          <cell r="D263" t="str">
            <v>2016-08-24 LO</v>
          </cell>
          <cell r="E263" t="str">
            <v>02307</v>
          </cell>
          <cell r="F263" t="str">
            <v>S</v>
          </cell>
          <cell r="G263">
            <v>25568</v>
          </cell>
          <cell r="H263" t="str">
            <v>M</v>
          </cell>
          <cell r="I263" t="str">
            <v>LZS Żywocice</v>
          </cell>
          <cell r="J263" t="str">
            <v>LZS ŻYWOCICE</v>
          </cell>
          <cell r="K263" t="str">
            <v>opolskie</v>
          </cell>
        </row>
        <row r="264">
          <cell r="A264" t="str">
            <v>KRÓL Szymon</v>
          </cell>
          <cell r="B264">
            <v>23233</v>
          </cell>
          <cell r="C264" t="str">
            <v>2016/2017</v>
          </cell>
          <cell r="D264" t="str">
            <v>2016-08-24 LO</v>
          </cell>
          <cell r="E264" t="str">
            <v>02321</v>
          </cell>
          <cell r="F264" t="str">
            <v>M</v>
          </cell>
          <cell r="G264">
            <v>37475</v>
          </cell>
          <cell r="H264" t="str">
            <v>M</v>
          </cell>
          <cell r="I264" t="str">
            <v>LZS Żywocice</v>
          </cell>
          <cell r="J264" t="str">
            <v>LZS ŻYWOCICE</v>
          </cell>
          <cell r="K264" t="str">
            <v>opolskie</v>
          </cell>
        </row>
        <row r="265">
          <cell r="A265" t="str">
            <v>LEDWOCH Lukas</v>
          </cell>
          <cell r="B265">
            <v>45283</v>
          </cell>
          <cell r="C265" t="str">
            <v>2016/2017</v>
          </cell>
          <cell r="D265" t="str">
            <v>2016-08-24 N</v>
          </cell>
          <cell r="E265" t="str">
            <v>02331</v>
          </cell>
          <cell r="F265" t="str">
            <v>M</v>
          </cell>
          <cell r="G265">
            <v>39273</v>
          </cell>
          <cell r="H265" t="str">
            <v>M</v>
          </cell>
          <cell r="I265" t="str">
            <v>LZS Żywocice</v>
          </cell>
          <cell r="J265" t="str">
            <v>LZS ŻYWOCICE</v>
          </cell>
          <cell r="K265" t="str">
            <v>opolskie</v>
          </cell>
        </row>
        <row r="266">
          <cell r="A266" t="str">
            <v>LEPICH Marcin</v>
          </cell>
          <cell r="B266">
            <v>40630</v>
          </cell>
          <cell r="C266" t="str">
            <v>2016/2017</v>
          </cell>
          <cell r="D266" t="str">
            <v>2016-08-24 LO</v>
          </cell>
          <cell r="E266" t="str">
            <v>02309</v>
          </cell>
          <cell r="F266" t="str">
            <v>S</v>
          </cell>
          <cell r="G266">
            <v>26796</v>
          </cell>
          <cell r="H266" t="str">
            <v>M</v>
          </cell>
          <cell r="I266" t="str">
            <v>LZS Żywocice</v>
          </cell>
          <cell r="J266" t="str">
            <v>LZS ŻYWOCICE</v>
          </cell>
          <cell r="K266" t="str">
            <v>opolskie</v>
          </cell>
        </row>
        <row r="267">
          <cell r="A267" t="str">
            <v>LINEK Adam</v>
          </cell>
          <cell r="B267">
            <v>41844</v>
          </cell>
          <cell r="C267" t="str">
            <v>2016/2017</v>
          </cell>
          <cell r="D267" t="str">
            <v>2016-08-24 LO</v>
          </cell>
          <cell r="E267" t="str">
            <v>02316</v>
          </cell>
          <cell r="F267" t="str">
            <v>M</v>
          </cell>
          <cell r="G267">
            <v>38193</v>
          </cell>
          <cell r="H267" t="str">
            <v>M</v>
          </cell>
          <cell r="I267" t="str">
            <v>LZS Żywocice</v>
          </cell>
          <cell r="J267" t="str">
            <v>LZS ŻYWOCICE</v>
          </cell>
          <cell r="K267" t="str">
            <v>opolskie</v>
          </cell>
        </row>
        <row r="268">
          <cell r="A268" t="str">
            <v>MACHOŃ Radosław</v>
          </cell>
          <cell r="B268">
            <v>39600</v>
          </cell>
          <cell r="C268" t="str">
            <v>2016/2017</v>
          </cell>
          <cell r="D268" t="str">
            <v>2016-08-24 LO</v>
          </cell>
          <cell r="E268" t="str">
            <v>02325</v>
          </cell>
          <cell r="F268" t="str">
            <v>S</v>
          </cell>
          <cell r="G268">
            <v>29845</v>
          </cell>
          <cell r="H268" t="str">
            <v>M</v>
          </cell>
          <cell r="I268" t="str">
            <v>LZS Żywocice</v>
          </cell>
          <cell r="J268" t="str">
            <v>LZS ŻYWOCICE</v>
          </cell>
          <cell r="K268" t="str">
            <v>opolskie</v>
          </cell>
        </row>
        <row r="269">
          <cell r="A269" t="str">
            <v>MATTIOLI Paolo</v>
          </cell>
          <cell r="B269">
            <v>46599</v>
          </cell>
          <cell r="C269" t="str">
            <v>2016/2017</v>
          </cell>
          <cell r="D269" t="str">
            <v>2016-12-16 N</v>
          </cell>
          <cell r="E269" t="str">
            <v>09560</v>
          </cell>
          <cell r="F269" t="str">
            <v>M</v>
          </cell>
          <cell r="G269">
            <v>39279</v>
          </cell>
          <cell r="H269" t="str">
            <v>M</v>
          </cell>
          <cell r="I269" t="str">
            <v>LZS Żywocice</v>
          </cell>
          <cell r="J269" t="str">
            <v>LZS ŻYWOCICE</v>
          </cell>
          <cell r="K269" t="str">
            <v>opolskie</v>
          </cell>
        </row>
        <row r="270">
          <cell r="A270" t="str">
            <v>MISZCZYŃSKI Błażej</v>
          </cell>
          <cell r="B270">
            <v>41845</v>
          </cell>
          <cell r="C270" t="str">
            <v>2016/2017</v>
          </cell>
          <cell r="D270" t="str">
            <v>2016-08-24 LO</v>
          </cell>
          <cell r="E270" t="str">
            <v>02312</v>
          </cell>
          <cell r="F270" t="str">
            <v>M</v>
          </cell>
          <cell r="G270">
            <v>36978</v>
          </cell>
          <cell r="H270" t="str">
            <v>M</v>
          </cell>
          <cell r="I270" t="str">
            <v>LZS Żywocice</v>
          </cell>
          <cell r="J270" t="str">
            <v>LZS ŻYWOCICE</v>
          </cell>
          <cell r="K270" t="str">
            <v>opolskie</v>
          </cell>
        </row>
        <row r="271">
          <cell r="A271" t="str">
            <v>NOSSOL Józef</v>
          </cell>
          <cell r="B271">
            <v>40411</v>
          </cell>
          <cell r="C271" t="str">
            <v>2016/2017</v>
          </cell>
          <cell r="D271" t="str">
            <v>2016-08-24 LO</v>
          </cell>
          <cell r="E271" t="str">
            <v>02319</v>
          </cell>
          <cell r="F271" t="str">
            <v>S</v>
          </cell>
          <cell r="G271">
            <v>19818</v>
          </cell>
          <cell r="H271" t="str">
            <v>M</v>
          </cell>
          <cell r="I271" t="str">
            <v>LZS Żywocice</v>
          </cell>
          <cell r="J271" t="str">
            <v>LZS ŻYWOCICE</v>
          </cell>
          <cell r="K271" t="str">
            <v>opolskie</v>
          </cell>
        </row>
        <row r="272">
          <cell r="A272" t="str">
            <v>NOWOSIELSKI Mariusz</v>
          </cell>
          <cell r="B272">
            <v>15296</v>
          </cell>
          <cell r="C272" t="str">
            <v>2016/2017</v>
          </cell>
          <cell r="D272" t="str">
            <v>2016-08-24 LO</v>
          </cell>
          <cell r="E272" t="str">
            <v>02302</v>
          </cell>
          <cell r="F272" t="str">
            <v>S</v>
          </cell>
          <cell r="G272">
            <v>22508</v>
          </cell>
          <cell r="H272" t="str">
            <v>M</v>
          </cell>
          <cell r="I272" t="str">
            <v>LZS Żywocice</v>
          </cell>
          <cell r="J272" t="str">
            <v>LZS ŻYWOCICE</v>
          </cell>
          <cell r="K272" t="str">
            <v>opolskie</v>
          </cell>
        </row>
        <row r="273">
          <cell r="A273" t="str">
            <v>OLCZYK Wojciech</v>
          </cell>
          <cell r="B273">
            <v>46598</v>
          </cell>
          <cell r="C273" t="str">
            <v>2016/2017</v>
          </cell>
          <cell r="D273" t="str">
            <v>2016-12-16 N</v>
          </cell>
          <cell r="E273" t="str">
            <v>09559</v>
          </cell>
          <cell r="F273" t="str">
            <v>M</v>
          </cell>
          <cell r="G273">
            <v>39024</v>
          </cell>
          <cell r="H273" t="str">
            <v>M</v>
          </cell>
          <cell r="I273" t="str">
            <v>LZS Żywocice</v>
          </cell>
          <cell r="J273" t="str">
            <v>LZS ŻYWOCICE</v>
          </cell>
          <cell r="K273" t="str">
            <v>opolskie</v>
          </cell>
        </row>
        <row r="274">
          <cell r="A274" t="str">
            <v>ORZEŁ Marek</v>
          </cell>
          <cell r="B274">
            <v>42395</v>
          </cell>
          <cell r="C274" t="str">
            <v>2016/2017</v>
          </cell>
          <cell r="D274" t="str">
            <v>2016-08-24 LO</v>
          </cell>
          <cell r="E274" t="str">
            <v>02324</v>
          </cell>
          <cell r="F274" t="str">
            <v>S</v>
          </cell>
          <cell r="G274">
            <v>28904</v>
          </cell>
          <cell r="H274" t="str">
            <v>M</v>
          </cell>
          <cell r="I274" t="str">
            <v>LZS Żywocice</v>
          </cell>
          <cell r="J274" t="str">
            <v>LZS ŻYWOCICE</v>
          </cell>
          <cell r="K274" t="str">
            <v>opolskie</v>
          </cell>
        </row>
        <row r="275">
          <cell r="A275" t="str">
            <v>PIASECKI Marek</v>
          </cell>
          <cell r="B275">
            <v>42747</v>
          </cell>
          <cell r="C275" t="str">
            <v>2016/2017</v>
          </cell>
          <cell r="D275" t="str">
            <v>2016-08-24 LO</v>
          </cell>
          <cell r="E275" t="str">
            <v>02326</v>
          </cell>
          <cell r="F275" t="str">
            <v>S</v>
          </cell>
          <cell r="G275" t="str">
            <v>1965-12-20</v>
          </cell>
          <cell r="H275" t="str">
            <v>M</v>
          </cell>
          <cell r="I275" t="str">
            <v>LZS Żywocice</v>
          </cell>
          <cell r="J275" t="str">
            <v>LZS ŻYWOCICE</v>
          </cell>
          <cell r="K275" t="str">
            <v>opolskie</v>
          </cell>
        </row>
        <row r="276">
          <cell r="A276" t="str">
            <v>PIASECKI Piotr</v>
          </cell>
          <cell r="B276">
            <v>34679</v>
          </cell>
          <cell r="C276" t="str">
            <v>2016/2017</v>
          </cell>
          <cell r="D276" t="str">
            <v>2016-08-24 LO</v>
          </cell>
          <cell r="E276" t="str">
            <v>02301</v>
          </cell>
          <cell r="F276" t="str">
            <v>S</v>
          </cell>
          <cell r="G276">
            <v>33312</v>
          </cell>
          <cell r="H276" t="str">
            <v>M</v>
          </cell>
          <cell r="I276" t="str">
            <v>LZS Żywocice</v>
          </cell>
          <cell r="J276" t="str">
            <v>LZS ŻYWOCICE</v>
          </cell>
          <cell r="K276" t="str">
            <v>opolskie</v>
          </cell>
        </row>
        <row r="277">
          <cell r="A277" t="str">
            <v>SZCZEPANEK Błażej</v>
          </cell>
          <cell r="B277">
            <v>40965</v>
          </cell>
          <cell r="C277" t="str">
            <v>2016/2017</v>
          </cell>
          <cell r="D277" t="str">
            <v>2016-08-24 LO</v>
          </cell>
          <cell r="E277" t="str">
            <v>02305</v>
          </cell>
          <cell r="F277" t="str">
            <v>M</v>
          </cell>
          <cell r="G277">
            <v>37980</v>
          </cell>
          <cell r="H277" t="str">
            <v>M</v>
          </cell>
          <cell r="I277" t="str">
            <v>LZS Żywocice</v>
          </cell>
          <cell r="J277" t="str">
            <v>LZS ŻYWOCICE</v>
          </cell>
          <cell r="K277" t="str">
            <v>opolskie</v>
          </cell>
        </row>
        <row r="278">
          <cell r="A278" t="str">
            <v>SZCZEPANEK Jan</v>
          </cell>
          <cell r="B278">
            <v>45282</v>
          </cell>
          <cell r="C278" t="str">
            <v>2016/2017</v>
          </cell>
          <cell r="D278" t="str">
            <v>2016-08-24 N</v>
          </cell>
          <cell r="E278" t="str">
            <v>02329</v>
          </cell>
          <cell r="F278" t="str">
            <v>M</v>
          </cell>
          <cell r="G278">
            <v>39503</v>
          </cell>
          <cell r="H278" t="str">
            <v>M</v>
          </cell>
          <cell r="I278" t="str">
            <v>LZS Żywocice</v>
          </cell>
          <cell r="J278" t="str">
            <v>LZS ŻYWOCICE</v>
          </cell>
          <cell r="K278" t="str">
            <v>opolskie</v>
          </cell>
        </row>
        <row r="279">
          <cell r="A279" t="str">
            <v>SZCZEPANEK Karol</v>
          </cell>
          <cell r="B279">
            <v>40412</v>
          </cell>
          <cell r="C279" t="str">
            <v>2016/2017</v>
          </cell>
          <cell r="D279" t="str">
            <v>2016-08-24 LO</v>
          </cell>
          <cell r="E279" t="str">
            <v>02304</v>
          </cell>
          <cell r="F279" t="str">
            <v>M</v>
          </cell>
          <cell r="G279">
            <v>36348</v>
          </cell>
          <cell r="H279" t="str">
            <v>M</v>
          </cell>
          <cell r="I279" t="str">
            <v>LZS Żywocice</v>
          </cell>
          <cell r="J279" t="str">
            <v>LZS ŻYWOCICE</v>
          </cell>
          <cell r="K279" t="str">
            <v>opolskie</v>
          </cell>
        </row>
        <row r="280">
          <cell r="A280" t="str">
            <v>SZCZEPANEK Łukasz</v>
          </cell>
          <cell r="B280">
            <v>40413</v>
          </cell>
          <cell r="C280" t="str">
            <v>2016/2017</v>
          </cell>
          <cell r="D280" t="str">
            <v>2016-08-24 LO</v>
          </cell>
          <cell r="E280" t="str">
            <v>02306</v>
          </cell>
          <cell r="F280" t="str">
            <v>S</v>
          </cell>
          <cell r="G280">
            <v>35652</v>
          </cell>
          <cell r="H280" t="str">
            <v>M</v>
          </cell>
          <cell r="I280" t="str">
            <v>LZS Żywocice</v>
          </cell>
          <cell r="J280" t="str">
            <v>LZS ŻYWOCICE</v>
          </cell>
          <cell r="K280" t="str">
            <v>opolskie</v>
          </cell>
        </row>
        <row r="281">
          <cell r="A281" t="str">
            <v>WICHER Patryk</v>
          </cell>
          <cell r="B281">
            <v>42587</v>
          </cell>
          <cell r="C281" t="str">
            <v>2016/2017</v>
          </cell>
          <cell r="D281" t="str">
            <v>2016-08-24 LO</v>
          </cell>
          <cell r="E281" t="str">
            <v>02320</v>
          </cell>
          <cell r="F281" t="str">
            <v>M</v>
          </cell>
          <cell r="G281">
            <v>37719</v>
          </cell>
          <cell r="H281" t="str">
            <v>M</v>
          </cell>
          <cell r="I281" t="str">
            <v>LZS Żywocice</v>
          </cell>
          <cell r="J281" t="str">
            <v>LZS ŻYWOCICE</v>
          </cell>
          <cell r="K281" t="str">
            <v>opolskie</v>
          </cell>
        </row>
        <row r="282">
          <cell r="A282" t="str">
            <v>WICHER Robert</v>
          </cell>
          <cell r="B282">
            <v>41848</v>
          </cell>
          <cell r="C282" t="str">
            <v>2016/2017</v>
          </cell>
          <cell r="D282" t="str">
            <v>2016-08-24 LO</v>
          </cell>
          <cell r="E282" t="str">
            <v>02317</v>
          </cell>
          <cell r="F282" t="str">
            <v>S</v>
          </cell>
          <cell r="G282">
            <v>25414</v>
          </cell>
          <cell r="H282" t="str">
            <v>M</v>
          </cell>
          <cell r="I282" t="str">
            <v>LZS Żywocice</v>
          </cell>
          <cell r="J282" t="str">
            <v>LZS ŻYWOCICE</v>
          </cell>
          <cell r="K282" t="str">
            <v>opolskie</v>
          </cell>
        </row>
        <row r="283">
          <cell r="A283" t="str">
            <v>WODNIAK Ireneusz</v>
          </cell>
          <cell r="B283">
            <v>40414</v>
          </cell>
          <cell r="C283" t="str">
            <v>2016/2017</v>
          </cell>
          <cell r="D283" t="str">
            <v>2016-08-24 LO</v>
          </cell>
          <cell r="E283" t="str">
            <v>02300</v>
          </cell>
          <cell r="F283" t="str">
            <v>S</v>
          </cell>
          <cell r="G283">
            <v>23283</v>
          </cell>
          <cell r="H283" t="str">
            <v>M</v>
          </cell>
          <cell r="I283" t="str">
            <v>LZS Żywocice</v>
          </cell>
          <cell r="J283" t="str">
            <v>LZS ŻYWOCICE</v>
          </cell>
          <cell r="K283" t="str">
            <v>opolskie</v>
          </cell>
        </row>
        <row r="284">
          <cell r="A284" t="str">
            <v>WODNIAK Michał</v>
          </cell>
          <cell r="B284">
            <v>41849</v>
          </cell>
          <cell r="C284" t="str">
            <v>2016/2017</v>
          </cell>
          <cell r="D284" t="str">
            <v>2016-08-24 LO</v>
          </cell>
          <cell r="E284" t="str">
            <v>02318</v>
          </cell>
          <cell r="F284" t="str">
            <v>M</v>
          </cell>
          <cell r="G284">
            <v>38461</v>
          </cell>
          <cell r="H284" t="str">
            <v>M</v>
          </cell>
          <cell r="I284" t="str">
            <v>LZS Żywocice</v>
          </cell>
          <cell r="J284" t="str">
            <v>LZS ŻYWOCICE</v>
          </cell>
          <cell r="K284" t="str">
            <v>opolskie</v>
          </cell>
        </row>
        <row r="285">
          <cell r="A285" t="str">
            <v>ZAREMBA Marcin</v>
          </cell>
          <cell r="B285">
            <v>40481</v>
          </cell>
          <cell r="C285" t="str">
            <v>2016/2017</v>
          </cell>
          <cell r="D285" t="str">
            <v>2016-08-24 LO</v>
          </cell>
          <cell r="E285" t="str">
            <v>02328</v>
          </cell>
          <cell r="F285" t="str">
            <v>M</v>
          </cell>
          <cell r="G285">
            <v>37421</v>
          </cell>
          <cell r="H285" t="str">
            <v>M</v>
          </cell>
          <cell r="I285" t="str">
            <v>LZS Żywocice</v>
          </cell>
          <cell r="J285" t="str">
            <v>LZS ŻYWOCICE</v>
          </cell>
          <cell r="K285" t="str">
            <v>opolskie</v>
          </cell>
        </row>
        <row r="286">
          <cell r="A286" t="str">
            <v>ŻÓŁKOWSKI Aandrzej</v>
          </cell>
          <cell r="B286">
            <v>42396</v>
          </cell>
          <cell r="C286" t="str">
            <v>2016/2017</v>
          </cell>
          <cell r="D286" t="str">
            <v>2016-08-24 LO</v>
          </cell>
          <cell r="E286" t="str">
            <v>02323</v>
          </cell>
          <cell r="F286" t="str">
            <v>S</v>
          </cell>
          <cell r="G286">
            <v>25806</v>
          </cell>
          <cell r="H286" t="str">
            <v>M</v>
          </cell>
          <cell r="I286" t="str">
            <v>LZS Żywocice</v>
          </cell>
          <cell r="J286" t="str">
            <v>LZS ŻYWOCICE</v>
          </cell>
          <cell r="K286" t="str">
            <v>opolskie</v>
          </cell>
        </row>
        <row r="287">
          <cell r="A287" t="str">
            <v>ANCZYK Mateusz</v>
          </cell>
          <cell r="B287">
            <v>40768</v>
          </cell>
          <cell r="C287" t="str">
            <v>2016/2017</v>
          </cell>
          <cell r="D287" t="str">
            <v>2016-09-09 LO</v>
          </cell>
          <cell r="E287" t="str">
            <v>04998</v>
          </cell>
          <cell r="F287" t="str">
            <v>S</v>
          </cell>
          <cell r="G287">
            <v>33955</v>
          </cell>
          <cell r="H287" t="str">
            <v>M</v>
          </cell>
          <cell r="I287" t="str">
            <v>MGOK Gorzów Śląski</v>
          </cell>
          <cell r="J287" t="str">
            <v>MGOK GORZÓW ŚLĄSKI</v>
          </cell>
          <cell r="K287" t="str">
            <v>opolskie</v>
          </cell>
        </row>
        <row r="288">
          <cell r="A288" t="str">
            <v>HANAS Andrzej</v>
          </cell>
          <cell r="B288">
            <v>42329</v>
          </cell>
          <cell r="C288" t="str">
            <v>2016/2017</v>
          </cell>
          <cell r="D288" t="str">
            <v>2016-09-09 LO</v>
          </cell>
          <cell r="E288" t="str">
            <v>05001</v>
          </cell>
          <cell r="F288" t="str">
            <v>S</v>
          </cell>
          <cell r="G288">
            <v>26244</v>
          </cell>
          <cell r="H288" t="str">
            <v>M</v>
          </cell>
          <cell r="I288" t="str">
            <v>MGOK Gorzów Śląski</v>
          </cell>
          <cell r="J288" t="str">
            <v>MGOK GORZÓW ŚLĄSKI</v>
          </cell>
          <cell r="K288" t="str">
            <v>opolskie</v>
          </cell>
        </row>
        <row r="289">
          <cell r="A289" t="str">
            <v>MALECHA Jennifer</v>
          </cell>
          <cell r="B289">
            <v>42330</v>
          </cell>
          <cell r="C289" t="str">
            <v>2016/2017</v>
          </cell>
          <cell r="D289" t="str">
            <v>2016-09-09 LO</v>
          </cell>
          <cell r="E289" t="str">
            <v>05003</v>
          </cell>
          <cell r="F289" t="str">
            <v>M</v>
          </cell>
          <cell r="G289">
            <v>38019</v>
          </cell>
          <cell r="H289" t="str">
            <v>K</v>
          </cell>
          <cell r="I289" t="str">
            <v>MGOK Gorzów Śląski</v>
          </cell>
          <cell r="J289" t="str">
            <v>MGOK GORZÓW ŚLĄSKI</v>
          </cell>
          <cell r="K289" t="str">
            <v>opolskie</v>
          </cell>
        </row>
        <row r="290">
          <cell r="A290" t="str">
            <v>MILDE Adam</v>
          </cell>
          <cell r="B290">
            <v>26652</v>
          </cell>
          <cell r="C290" t="str">
            <v>2016/2017</v>
          </cell>
          <cell r="D290" t="str">
            <v>2016-09-09 LO</v>
          </cell>
          <cell r="E290" t="str">
            <v>04997</v>
          </cell>
          <cell r="F290" t="str">
            <v>S</v>
          </cell>
          <cell r="G290">
            <v>29931</v>
          </cell>
          <cell r="H290" t="str">
            <v>M</v>
          </cell>
          <cell r="I290" t="str">
            <v>MGOK Gorzów Śląski</v>
          </cell>
          <cell r="J290" t="str">
            <v>MGOK GORZÓW ŚLĄSKI</v>
          </cell>
          <cell r="K290" t="str">
            <v>opolskie</v>
          </cell>
        </row>
        <row r="291">
          <cell r="A291" t="str">
            <v>MŁYNARCZYK Arkadiusz</v>
          </cell>
          <cell r="B291">
            <v>40769</v>
          </cell>
          <cell r="C291" t="str">
            <v>2016/2017</v>
          </cell>
          <cell r="D291" t="str">
            <v>2016-09-09 LO</v>
          </cell>
          <cell r="E291" t="str">
            <v>04999</v>
          </cell>
          <cell r="F291" t="str">
            <v>S</v>
          </cell>
          <cell r="G291">
            <v>35626</v>
          </cell>
          <cell r="H291" t="str">
            <v>M</v>
          </cell>
          <cell r="I291" t="str">
            <v>MGOK Gorzów Śląski</v>
          </cell>
          <cell r="J291" t="str">
            <v>MGOK GORZÓW ŚLĄSKI</v>
          </cell>
          <cell r="K291" t="str">
            <v>opolskie</v>
          </cell>
        </row>
        <row r="292">
          <cell r="A292" t="str">
            <v>PAPROTNY Jakub</v>
          </cell>
          <cell r="B292">
            <v>42331</v>
          </cell>
          <cell r="C292" t="str">
            <v>2016/2017</v>
          </cell>
          <cell r="D292" t="str">
            <v>2016-09-09 LO</v>
          </cell>
          <cell r="E292" t="str">
            <v>05004</v>
          </cell>
          <cell r="F292" t="str">
            <v>M</v>
          </cell>
          <cell r="G292">
            <v>38191</v>
          </cell>
          <cell r="H292" t="str">
            <v>M</v>
          </cell>
          <cell r="I292" t="str">
            <v>MGOK Gorzów Śląski</v>
          </cell>
          <cell r="J292" t="str">
            <v>MGOK GORZÓW ŚLĄSKI</v>
          </cell>
          <cell r="K292" t="str">
            <v>opolskie</v>
          </cell>
        </row>
        <row r="293">
          <cell r="A293" t="str">
            <v>SKOWRONEK Martin</v>
          </cell>
          <cell r="B293">
            <v>44150</v>
          </cell>
          <cell r="C293" t="str">
            <v>2016/2017</v>
          </cell>
          <cell r="D293" t="str">
            <v>2016-09-09 LO</v>
          </cell>
          <cell r="E293" t="str">
            <v>05005</v>
          </cell>
          <cell r="F293" t="str">
            <v>M</v>
          </cell>
          <cell r="G293">
            <v>37541</v>
          </cell>
          <cell r="H293" t="str">
            <v>M</v>
          </cell>
          <cell r="I293" t="str">
            <v>MGOK Gorzów Śląski</v>
          </cell>
          <cell r="J293" t="str">
            <v>MGOK GORZÓW ŚLĄSKI</v>
          </cell>
          <cell r="K293" t="str">
            <v>opolskie</v>
          </cell>
        </row>
        <row r="294">
          <cell r="A294" t="str">
            <v>STAŃCZYK Jacek</v>
          </cell>
          <cell r="B294">
            <v>8444</v>
          </cell>
          <cell r="C294" t="str">
            <v>2016/2017</v>
          </cell>
          <cell r="D294" t="str">
            <v>2016-09-09 LO</v>
          </cell>
          <cell r="E294" t="str">
            <v>04996</v>
          </cell>
          <cell r="F294" t="str">
            <v>S</v>
          </cell>
          <cell r="G294">
            <v>25118</v>
          </cell>
          <cell r="H294" t="str">
            <v>M</v>
          </cell>
          <cell r="I294" t="str">
            <v>MGOK Gorzów Śląski</v>
          </cell>
          <cell r="J294" t="str">
            <v>MGOK GORZÓW ŚLĄSKI</v>
          </cell>
          <cell r="K294" t="str">
            <v>opolskie</v>
          </cell>
        </row>
        <row r="295">
          <cell r="A295" t="str">
            <v>WILK Marek</v>
          </cell>
          <cell r="B295">
            <v>40767</v>
          </cell>
          <cell r="C295" t="str">
            <v>2016/2017</v>
          </cell>
          <cell r="D295" t="str">
            <v>2016-09-09 LO</v>
          </cell>
          <cell r="E295" t="str">
            <v>05002</v>
          </cell>
          <cell r="F295" t="str">
            <v>S</v>
          </cell>
          <cell r="G295">
            <v>30066</v>
          </cell>
          <cell r="H295" t="str">
            <v>M</v>
          </cell>
          <cell r="I295" t="str">
            <v>MGOK Gorzów Śląski</v>
          </cell>
          <cell r="J295" t="str">
            <v>MGOK GORZÓW ŚLĄSKI</v>
          </cell>
          <cell r="K295" t="str">
            <v>opolskie</v>
          </cell>
        </row>
        <row r="296">
          <cell r="A296" t="str">
            <v>WŁOCH Karol</v>
          </cell>
          <cell r="B296">
            <v>37639</v>
          </cell>
          <cell r="C296" t="str">
            <v>2016/2017</v>
          </cell>
          <cell r="D296" t="str">
            <v>2016-09-09 LO</v>
          </cell>
          <cell r="E296" t="str">
            <v>05000</v>
          </cell>
          <cell r="F296" t="str">
            <v>S</v>
          </cell>
          <cell r="G296">
            <v>27516</v>
          </cell>
          <cell r="H296" t="str">
            <v>M</v>
          </cell>
          <cell r="I296" t="str">
            <v>MGOK Gorzów Śląski</v>
          </cell>
          <cell r="J296" t="str">
            <v>MGOK GORZÓW ŚLĄSKI</v>
          </cell>
          <cell r="K296" t="str">
            <v>opolskie</v>
          </cell>
        </row>
        <row r="297">
          <cell r="A297" t="str">
            <v>CHYRZYŃSKI Dominik</v>
          </cell>
          <cell r="B297">
            <v>43996</v>
          </cell>
          <cell r="C297" t="str">
            <v>2016/2017</v>
          </cell>
          <cell r="D297" t="str">
            <v>2016-09-29 LO</v>
          </cell>
          <cell r="E297" t="str">
            <v>08926</v>
          </cell>
          <cell r="F297" t="str">
            <v>M</v>
          </cell>
          <cell r="G297">
            <v>37701</v>
          </cell>
          <cell r="H297" t="str">
            <v>M</v>
          </cell>
          <cell r="I297" t="str">
            <v>MKS SOKÓŁ Niemodlin</v>
          </cell>
          <cell r="J297" t="str">
            <v>MKS SOKÓŁ NIEMODLIN</v>
          </cell>
          <cell r="K297" t="str">
            <v>opolskie</v>
          </cell>
        </row>
        <row r="298">
          <cell r="A298" t="str">
            <v>KALETA Piotr</v>
          </cell>
          <cell r="B298">
            <v>32262</v>
          </cell>
          <cell r="C298" t="str">
            <v>2016/2017</v>
          </cell>
          <cell r="D298" t="str">
            <v>2016-09-29 LO</v>
          </cell>
          <cell r="E298" t="str">
            <v>08925</v>
          </cell>
          <cell r="F298" t="str">
            <v>S</v>
          </cell>
          <cell r="G298">
            <v>22065</v>
          </cell>
          <cell r="H298" t="str">
            <v>M</v>
          </cell>
          <cell r="I298" t="str">
            <v>MKS SOKÓŁ Niemodlin</v>
          </cell>
          <cell r="J298" t="str">
            <v>MKS SOKÓŁ NIEMODLIN</v>
          </cell>
          <cell r="K298" t="str">
            <v>opolskie</v>
          </cell>
        </row>
        <row r="299">
          <cell r="A299" t="str">
            <v>KODZBUCH Patryk</v>
          </cell>
          <cell r="B299">
            <v>43997</v>
          </cell>
          <cell r="C299" t="str">
            <v>2016/2017</v>
          </cell>
          <cell r="D299" t="str">
            <v>2016-09-29 LO</v>
          </cell>
          <cell r="E299" t="str">
            <v>08927</v>
          </cell>
          <cell r="F299" t="str">
            <v>M</v>
          </cell>
          <cell r="G299">
            <v>37565</v>
          </cell>
          <cell r="H299" t="str">
            <v>M</v>
          </cell>
          <cell r="I299" t="str">
            <v>MKS SOKÓŁ Niemodlin</v>
          </cell>
          <cell r="J299" t="str">
            <v>MKS SOKÓŁ NIEMODLIN</v>
          </cell>
          <cell r="K299" t="str">
            <v>opolskie</v>
          </cell>
        </row>
        <row r="300">
          <cell r="A300" t="str">
            <v>KORZENIOWSKI Michał</v>
          </cell>
          <cell r="B300">
            <v>43998</v>
          </cell>
          <cell r="C300" t="str">
            <v>2016/2017</v>
          </cell>
          <cell r="D300" t="str">
            <v>2016-09-29 LO</v>
          </cell>
          <cell r="E300" t="str">
            <v>08928</v>
          </cell>
          <cell r="F300" t="str">
            <v>M</v>
          </cell>
          <cell r="G300">
            <v>37407</v>
          </cell>
          <cell r="H300" t="str">
            <v>M</v>
          </cell>
          <cell r="I300" t="str">
            <v>MKS SOKÓŁ Niemodlin</v>
          </cell>
          <cell r="J300" t="str">
            <v>MKS SOKÓŁ NIEMODLIN</v>
          </cell>
          <cell r="K300" t="str">
            <v>opolskie</v>
          </cell>
        </row>
        <row r="301">
          <cell r="A301" t="str">
            <v>MICUŃ Edward</v>
          </cell>
          <cell r="B301">
            <v>21564</v>
          </cell>
          <cell r="C301" t="str">
            <v>2016/2017</v>
          </cell>
          <cell r="D301" t="str">
            <v>2016-09-29 LO</v>
          </cell>
          <cell r="E301" t="str">
            <v>08920</v>
          </cell>
          <cell r="F301" t="str">
            <v>S</v>
          </cell>
          <cell r="G301">
            <v>19946</v>
          </cell>
          <cell r="H301" t="str">
            <v>M</v>
          </cell>
          <cell r="I301" t="str">
            <v>MKS SOKÓŁ Niemodlin</v>
          </cell>
          <cell r="J301" t="str">
            <v>MKS SOKÓŁ NIEMODLIN</v>
          </cell>
          <cell r="K301" t="str">
            <v>opolskie</v>
          </cell>
        </row>
        <row r="302">
          <cell r="A302" t="str">
            <v>PATRYS Jan</v>
          </cell>
          <cell r="B302">
            <v>19030</v>
          </cell>
          <cell r="C302" t="str">
            <v>2016/2017</v>
          </cell>
          <cell r="D302" t="str">
            <v>2016-09-29 LO</v>
          </cell>
          <cell r="E302" t="str">
            <v>08921</v>
          </cell>
          <cell r="F302" t="str">
            <v>S</v>
          </cell>
          <cell r="G302">
            <v>19633</v>
          </cell>
          <cell r="H302" t="str">
            <v>M</v>
          </cell>
          <cell r="I302" t="str">
            <v>MKS SOKÓŁ Niemodlin</v>
          </cell>
          <cell r="J302" t="str">
            <v>MKS SOKÓŁ NIEMODLIN</v>
          </cell>
          <cell r="K302" t="str">
            <v>opolskie</v>
          </cell>
        </row>
        <row r="303">
          <cell r="A303" t="str">
            <v>PATRYS Marcin</v>
          </cell>
          <cell r="B303">
            <v>19031</v>
          </cell>
          <cell r="C303" t="str">
            <v>2016/2017</v>
          </cell>
          <cell r="D303" t="str">
            <v>2016-09-29 LO</v>
          </cell>
          <cell r="E303" t="str">
            <v>08922</v>
          </cell>
          <cell r="F303" t="str">
            <v>S</v>
          </cell>
          <cell r="G303">
            <v>33376</v>
          </cell>
          <cell r="H303" t="str">
            <v>M</v>
          </cell>
          <cell r="I303" t="str">
            <v>MKS SOKÓŁ Niemodlin</v>
          </cell>
          <cell r="J303" t="str">
            <v>MKS SOKÓŁ NIEMODLIN</v>
          </cell>
          <cell r="K303" t="str">
            <v>opolskie</v>
          </cell>
        </row>
        <row r="304">
          <cell r="A304" t="str">
            <v>SALATA Jacek</v>
          </cell>
          <cell r="B304">
            <v>19033</v>
          </cell>
          <cell r="C304" t="str">
            <v>2016/2017</v>
          </cell>
          <cell r="D304" t="str">
            <v>2016-09-29 LO</v>
          </cell>
          <cell r="E304" t="str">
            <v>08923</v>
          </cell>
          <cell r="F304" t="str">
            <v>S</v>
          </cell>
          <cell r="G304">
            <v>26918</v>
          </cell>
          <cell r="H304" t="str">
            <v>M</v>
          </cell>
          <cell r="I304" t="str">
            <v>MKS SOKÓŁ Niemodlin</v>
          </cell>
          <cell r="J304" t="str">
            <v>MKS SOKÓŁ NIEMODLIN</v>
          </cell>
          <cell r="K304" t="str">
            <v>opolskie</v>
          </cell>
        </row>
        <row r="305">
          <cell r="A305" t="str">
            <v>STRĄCZEK Krzysztof</v>
          </cell>
          <cell r="B305">
            <v>32261</v>
          </cell>
          <cell r="C305" t="str">
            <v>2016/2017</v>
          </cell>
          <cell r="D305" t="str">
            <v>2016-09-29 LO</v>
          </cell>
          <cell r="E305" t="str">
            <v>08924</v>
          </cell>
          <cell r="F305" t="str">
            <v>S</v>
          </cell>
          <cell r="G305">
            <v>22766</v>
          </cell>
          <cell r="H305" t="str">
            <v>M</v>
          </cell>
          <cell r="I305" t="str">
            <v>MKS SOKÓŁ Niemodlin</v>
          </cell>
          <cell r="J305" t="str">
            <v>MKS SOKÓŁ NIEMODLIN</v>
          </cell>
          <cell r="K305" t="str">
            <v>opolskie</v>
          </cell>
        </row>
        <row r="306">
          <cell r="A306" t="str">
            <v>TRYBULSKI Daniel</v>
          </cell>
          <cell r="B306">
            <v>43999</v>
          </cell>
          <cell r="C306" t="str">
            <v>2016/2017</v>
          </cell>
          <cell r="D306" t="str">
            <v>2016-09-29 LO</v>
          </cell>
          <cell r="E306" t="str">
            <v>08929</v>
          </cell>
          <cell r="F306" t="str">
            <v>M</v>
          </cell>
          <cell r="G306">
            <v>37330</v>
          </cell>
          <cell r="H306" t="str">
            <v>M</v>
          </cell>
          <cell r="I306" t="str">
            <v>MKS SOKÓŁ Niemodlin</v>
          </cell>
          <cell r="J306" t="str">
            <v>MKS SOKÓŁ NIEMODLIN</v>
          </cell>
          <cell r="K306" t="str">
            <v>opolskie</v>
          </cell>
        </row>
        <row r="307">
          <cell r="A307" t="str">
            <v>BULAK Kazimierz</v>
          </cell>
          <cell r="B307">
            <v>43653</v>
          </cell>
          <cell r="C307" t="str">
            <v>2016/2017</v>
          </cell>
          <cell r="D307" t="str">
            <v>2016-09-08 LO</v>
          </cell>
          <cell r="E307" t="str">
            <v>06730</v>
          </cell>
          <cell r="F307" t="str">
            <v>S</v>
          </cell>
          <cell r="G307" t="str">
            <v>1955-08-26</v>
          </cell>
          <cell r="H307" t="str">
            <v>M</v>
          </cell>
          <cell r="I307" t="str">
            <v>MKS Wołczyn</v>
          </cell>
          <cell r="J307" t="str">
            <v>MKS WOŁCZYN</v>
          </cell>
          <cell r="K307" t="str">
            <v>opolskie</v>
          </cell>
        </row>
        <row r="308">
          <cell r="A308" t="str">
            <v>CiIĄGIEL Aleksander</v>
          </cell>
          <cell r="B308">
            <v>45936</v>
          </cell>
          <cell r="C308" t="str">
            <v>2016/2017</v>
          </cell>
          <cell r="D308" t="str">
            <v>2016-09-08 N</v>
          </cell>
          <cell r="E308" t="str">
            <v>06738</v>
          </cell>
          <cell r="F308" t="str">
            <v>M</v>
          </cell>
          <cell r="G308">
            <v>38114</v>
          </cell>
          <cell r="H308" t="str">
            <v>M</v>
          </cell>
          <cell r="I308" t="str">
            <v>MKS Wołczyn</v>
          </cell>
          <cell r="J308" t="str">
            <v>MKS WOŁCZYN</v>
          </cell>
          <cell r="K308" t="str">
            <v>opolskie</v>
          </cell>
        </row>
        <row r="309">
          <cell r="A309" t="str">
            <v>IKONIAK Artur</v>
          </cell>
          <cell r="B309">
            <v>27262</v>
          </cell>
          <cell r="C309" t="str">
            <v>2016/2017</v>
          </cell>
          <cell r="D309" t="str">
            <v>2016-09-08 LO</v>
          </cell>
          <cell r="E309" t="str">
            <v>06731</v>
          </cell>
          <cell r="F309" t="str">
            <v>S</v>
          </cell>
          <cell r="G309">
            <v>23958</v>
          </cell>
          <cell r="H309" t="str">
            <v>M</v>
          </cell>
          <cell r="I309" t="str">
            <v>MKS Wołczyn</v>
          </cell>
          <cell r="J309" t="str">
            <v>MKS WOŁCZYN</v>
          </cell>
          <cell r="K309" t="str">
            <v>opolskie</v>
          </cell>
        </row>
        <row r="310">
          <cell r="A310" t="str">
            <v>KWAŚNICKI Tomasz</v>
          </cell>
          <cell r="B310">
            <v>45934</v>
          </cell>
          <cell r="C310" t="str">
            <v>2016/2017</v>
          </cell>
          <cell r="D310" t="str">
            <v>2016-09-08 N</v>
          </cell>
          <cell r="E310" t="str">
            <v>06736</v>
          </cell>
          <cell r="F310" t="str">
            <v>M</v>
          </cell>
          <cell r="G310">
            <v>38595</v>
          </cell>
          <cell r="H310" t="str">
            <v>M</v>
          </cell>
          <cell r="I310" t="str">
            <v>MKS Wołczyn</v>
          </cell>
          <cell r="J310" t="str">
            <v>MKS WOŁCZYN</v>
          </cell>
          <cell r="K310" t="str">
            <v>opolskie</v>
          </cell>
        </row>
        <row r="311">
          <cell r="A311" t="str">
            <v>KWAŚNICKI Wojciech</v>
          </cell>
          <cell r="B311">
            <v>43652</v>
          </cell>
          <cell r="C311" t="str">
            <v>2016/2017</v>
          </cell>
          <cell r="D311" t="str">
            <v>2016-09-08 LO</v>
          </cell>
          <cell r="E311" t="str">
            <v>06729</v>
          </cell>
          <cell r="F311" t="str">
            <v>M</v>
          </cell>
          <cell r="G311">
            <v>36795</v>
          </cell>
          <cell r="H311" t="str">
            <v>M</v>
          </cell>
          <cell r="I311" t="str">
            <v>MKS Wołczyn</v>
          </cell>
          <cell r="J311" t="str">
            <v>MKS WOŁCZYN</v>
          </cell>
          <cell r="K311" t="str">
            <v>opolskie</v>
          </cell>
        </row>
        <row r="312">
          <cell r="A312" t="str">
            <v>MAŁY Szczepan</v>
          </cell>
          <cell r="B312">
            <v>29041</v>
          </cell>
          <cell r="C312" t="str">
            <v>2016/2017</v>
          </cell>
          <cell r="D312" t="str">
            <v>2016-09-08 LO</v>
          </cell>
          <cell r="E312" t="str">
            <v>06732</v>
          </cell>
          <cell r="F312" t="str">
            <v>S</v>
          </cell>
          <cell r="G312">
            <v>22640</v>
          </cell>
          <cell r="H312" t="str">
            <v>M</v>
          </cell>
          <cell r="I312" t="str">
            <v>MKS Wołczyn</v>
          </cell>
          <cell r="J312" t="str">
            <v>MKS WOŁCZYN</v>
          </cell>
          <cell r="K312" t="str">
            <v>opolskie</v>
          </cell>
        </row>
        <row r="313">
          <cell r="A313" t="str">
            <v>MĘDRECKI Rafał</v>
          </cell>
          <cell r="B313">
            <v>25331</v>
          </cell>
          <cell r="C313" t="str">
            <v>2016/2017</v>
          </cell>
          <cell r="D313" t="str">
            <v>2016-09-08 LO</v>
          </cell>
          <cell r="E313" t="str">
            <v>06733</v>
          </cell>
          <cell r="F313" t="str">
            <v>S</v>
          </cell>
          <cell r="G313">
            <v>32633</v>
          </cell>
          <cell r="H313" t="str">
            <v>M</v>
          </cell>
          <cell r="I313" t="str">
            <v>MKS Wołczyn</v>
          </cell>
          <cell r="J313" t="str">
            <v>MKS WOŁCZYN</v>
          </cell>
          <cell r="K313" t="str">
            <v>opolskie</v>
          </cell>
        </row>
        <row r="314">
          <cell r="A314" t="str">
            <v>NOWAK Paweł</v>
          </cell>
          <cell r="B314">
            <v>45935</v>
          </cell>
          <cell r="C314" t="str">
            <v>2016/2017</v>
          </cell>
          <cell r="D314" t="str">
            <v>2016-09-08 N</v>
          </cell>
          <cell r="E314" t="str">
            <v>06737</v>
          </cell>
          <cell r="F314" t="str">
            <v>M</v>
          </cell>
          <cell r="G314">
            <v>38601</v>
          </cell>
          <cell r="H314" t="str">
            <v>M</v>
          </cell>
          <cell r="I314" t="str">
            <v>MKS Wołczyn</v>
          </cell>
          <cell r="J314" t="str">
            <v>MKS WOŁCZYN</v>
          </cell>
          <cell r="K314" t="str">
            <v>opolskie</v>
          </cell>
        </row>
        <row r="315">
          <cell r="A315" t="str">
            <v>OBERMAJER Bartosz</v>
          </cell>
          <cell r="B315">
            <v>42441</v>
          </cell>
          <cell r="C315" t="str">
            <v>2016/2017</v>
          </cell>
          <cell r="D315" t="str">
            <v>2016-09-08 LO</v>
          </cell>
          <cell r="E315" t="str">
            <v>06734</v>
          </cell>
          <cell r="F315" t="str">
            <v>M</v>
          </cell>
          <cell r="G315">
            <v>38927</v>
          </cell>
          <cell r="H315" t="str">
            <v>M</v>
          </cell>
          <cell r="I315" t="str">
            <v>MKS Wołczyn</v>
          </cell>
          <cell r="J315" t="str">
            <v>MKS WOŁCZYN</v>
          </cell>
          <cell r="K315" t="str">
            <v>opolskie</v>
          </cell>
        </row>
        <row r="316">
          <cell r="A316" t="str">
            <v>OBERMAJER Cezary</v>
          </cell>
          <cell r="B316">
            <v>25332</v>
          </cell>
          <cell r="C316" t="str">
            <v>2016/2017</v>
          </cell>
          <cell r="D316" t="str">
            <v>2016-09-08 LO</v>
          </cell>
          <cell r="E316" t="str">
            <v>06735</v>
          </cell>
          <cell r="F316" t="str">
            <v>S</v>
          </cell>
          <cell r="G316">
            <v>25823</v>
          </cell>
          <cell r="H316" t="str">
            <v>M</v>
          </cell>
          <cell r="I316" t="str">
            <v>MKS Wołczyn</v>
          </cell>
          <cell r="J316" t="str">
            <v>MKS WOŁCZYN</v>
          </cell>
          <cell r="K316" t="str">
            <v>opolskie</v>
          </cell>
        </row>
        <row r="317">
          <cell r="A317" t="str">
            <v>PAWŁOWSKI Dariusz</v>
          </cell>
          <cell r="B317">
            <v>35519</v>
          </cell>
          <cell r="C317" t="str">
            <v>2016/2017</v>
          </cell>
          <cell r="D317" t="str">
            <v>2016-09-08 LO</v>
          </cell>
          <cell r="E317" t="str">
            <v>06739</v>
          </cell>
          <cell r="F317" t="str">
            <v>S</v>
          </cell>
          <cell r="G317">
            <v>22609</v>
          </cell>
          <cell r="H317" t="str">
            <v>M</v>
          </cell>
          <cell r="I317" t="str">
            <v>MKS Wołczyn</v>
          </cell>
          <cell r="J317" t="str">
            <v>MKS WOŁCZYN</v>
          </cell>
          <cell r="K317" t="str">
            <v>opolskie</v>
          </cell>
        </row>
        <row r="318">
          <cell r="A318" t="str">
            <v>AUGUSTYNOWICZ Czesław</v>
          </cell>
          <cell r="B318">
            <v>40635</v>
          </cell>
          <cell r="C318" t="str">
            <v>2016/2017</v>
          </cell>
          <cell r="D318" t="str">
            <v>2016-09-01 LO</v>
          </cell>
          <cell r="E318" t="str">
            <v>04048</v>
          </cell>
          <cell r="F318" t="str">
            <v>S</v>
          </cell>
          <cell r="G318">
            <v>24066</v>
          </cell>
          <cell r="H318" t="str">
            <v>M</v>
          </cell>
          <cell r="I318" t="str">
            <v>MLUKS WAKMET Bodzanów</v>
          </cell>
          <cell r="J318" t="str">
            <v>MLUKS WAKMET BODZANÓW</v>
          </cell>
          <cell r="K318" t="str">
            <v>opolskie</v>
          </cell>
        </row>
        <row r="319">
          <cell r="A319" t="str">
            <v>GARGOL Amelia</v>
          </cell>
          <cell r="B319">
            <v>45533</v>
          </cell>
          <cell r="C319" t="str">
            <v>2016/2017</v>
          </cell>
          <cell r="D319" t="str">
            <v>2016-09-01 N</v>
          </cell>
          <cell r="E319" t="str">
            <v>04056</v>
          </cell>
          <cell r="F319" t="str">
            <v>M</v>
          </cell>
          <cell r="G319">
            <v>38924</v>
          </cell>
          <cell r="H319" t="str">
            <v>K</v>
          </cell>
          <cell r="I319" t="str">
            <v>MLUKS WAKMET Bodzanów</v>
          </cell>
          <cell r="J319" t="str">
            <v>MLUKS WAKMET BODZANÓW</v>
          </cell>
          <cell r="K319" t="str">
            <v>opolskie</v>
          </cell>
        </row>
        <row r="320">
          <cell r="A320" t="str">
            <v>GARGOL Tomasz</v>
          </cell>
          <cell r="B320">
            <v>40637</v>
          </cell>
          <cell r="C320" t="str">
            <v>2016/2017</v>
          </cell>
          <cell r="D320" t="str">
            <v>2016-09-01 LO</v>
          </cell>
          <cell r="E320" t="str">
            <v>04055</v>
          </cell>
          <cell r="F320" t="str">
            <v>S</v>
          </cell>
          <cell r="G320">
            <v>27174</v>
          </cell>
          <cell r="H320" t="str">
            <v>M</v>
          </cell>
          <cell r="I320" t="str">
            <v>MLUKS WAKMET Bodzanów</v>
          </cell>
          <cell r="J320" t="str">
            <v>MLUKS WAKMET BODZANÓW</v>
          </cell>
          <cell r="K320" t="str">
            <v>opolskie</v>
          </cell>
        </row>
        <row r="321">
          <cell r="A321" t="str">
            <v>GARGOL Wiktoria</v>
          </cell>
          <cell r="B321">
            <v>45534</v>
          </cell>
          <cell r="C321" t="str">
            <v>2016/2017</v>
          </cell>
          <cell r="D321" t="str">
            <v>2016-09-01 N</v>
          </cell>
          <cell r="E321" t="str">
            <v>04057</v>
          </cell>
          <cell r="F321" t="str">
            <v>M</v>
          </cell>
          <cell r="G321">
            <v>39760</v>
          </cell>
          <cell r="H321" t="str">
            <v>K</v>
          </cell>
          <cell r="I321" t="str">
            <v>MLUKS WAKMET Bodzanów</v>
          </cell>
          <cell r="J321" t="str">
            <v>MLUKS WAKMET BODZANÓW</v>
          </cell>
          <cell r="K321" t="str">
            <v>opolskie</v>
          </cell>
        </row>
        <row r="322">
          <cell r="A322" t="str">
            <v>HELBIN Lesław</v>
          </cell>
          <cell r="B322">
            <v>25312</v>
          </cell>
          <cell r="C322" t="str">
            <v>2016/2017</v>
          </cell>
          <cell r="D322" t="str">
            <v>2016-09-01 LO</v>
          </cell>
          <cell r="E322" t="str">
            <v>04044</v>
          </cell>
          <cell r="F322" t="str">
            <v>S</v>
          </cell>
          <cell r="G322">
            <v>20977</v>
          </cell>
          <cell r="H322" t="str">
            <v>M</v>
          </cell>
          <cell r="I322" t="str">
            <v>MLUKS WAKMET Bodzanów</v>
          </cell>
          <cell r="J322" t="str">
            <v>MLUKS WAKMET BODZANÓW</v>
          </cell>
          <cell r="K322" t="str">
            <v>opolskie</v>
          </cell>
        </row>
        <row r="323">
          <cell r="A323" t="str">
            <v>KANARSKI Kamil</v>
          </cell>
          <cell r="B323">
            <v>34081</v>
          </cell>
          <cell r="C323" t="str">
            <v>2016/2017</v>
          </cell>
          <cell r="D323" t="str">
            <v>2016-09-01 LO</v>
          </cell>
          <cell r="E323" t="str">
            <v>04051</v>
          </cell>
          <cell r="F323" t="str">
            <v>S</v>
          </cell>
          <cell r="G323">
            <v>33954</v>
          </cell>
          <cell r="H323" t="str">
            <v>M</v>
          </cell>
          <cell r="I323" t="str">
            <v>MLUKS WAKMET Bodzanów</v>
          </cell>
          <cell r="J323" t="str">
            <v>MLUKS WAKMET BODZANÓW</v>
          </cell>
          <cell r="K323" t="str">
            <v>opolskie</v>
          </cell>
        </row>
        <row r="324">
          <cell r="A324" t="str">
            <v>KULA Konrad</v>
          </cell>
          <cell r="B324">
            <v>30258</v>
          </cell>
          <cell r="C324" t="str">
            <v>2016/2017</v>
          </cell>
          <cell r="D324" t="str">
            <v>2016-09-01 LO</v>
          </cell>
          <cell r="E324" t="str">
            <v>04047</v>
          </cell>
          <cell r="F324" t="str">
            <v>S</v>
          </cell>
          <cell r="G324">
            <v>35282</v>
          </cell>
          <cell r="H324" t="str">
            <v>M</v>
          </cell>
          <cell r="I324" t="str">
            <v>MLUKS WAKMET Bodzanów</v>
          </cell>
          <cell r="J324" t="str">
            <v>MLUKS WAKMET BODZANÓW</v>
          </cell>
          <cell r="K324" t="str">
            <v>opolskie</v>
          </cell>
        </row>
        <row r="325">
          <cell r="A325" t="str">
            <v>KUROWSKI Mariusz</v>
          </cell>
          <cell r="B325">
            <v>38454</v>
          </cell>
          <cell r="C325" t="str">
            <v>2016/2017</v>
          </cell>
          <cell r="D325" t="str">
            <v>2016-09-01 LO</v>
          </cell>
          <cell r="E325" t="str">
            <v>04045</v>
          </cell>
          <cell r="F325" t="str">
            <v>S</v>
          </cell>
          <cell r="G325">
            <v>31779</v>
          </cell>
          <cell r="H325" t="str">
            <v>M</v>
          </cell>
          <cell r="I325" t="str">
            <v>MLUKS WAKMET Bodzanów</v>
          </cell>
          <cell r="J325" t="str">
            <v>MLUKS WAKMET BODZANÓW</v>
          </cell>
          <cell r="K325" t="str">
            <v>opolskie</v>
          </cell>
        </row>
        <row r="326">
          <cell r="A326" t="str">
            <v>LEWANDOWSKI Waldemar</v>
          </cell>
          <cell r="B326">
            <v>45532</v>
          </cell>
          <cell r="C326" t="str">
            <v>2016/2017</v>
          </cell>
          <cell r="D326" t="str">
            <v>2016-09-01 N</v>
          </cell>
          <cell r="E326" t="str">
            <v>04054</v>
          </cell>
          <cell r="F326" t="str">
            <v>S</v>
          </cell>
          <cell r="G326">
            <v>25857</v>
          </cell>
          <cell r="H326" t="str">
            <v>M</v>
          </cell>
          <cell r="I326" t="str">
            <v>MLUKS WAKMET Bodzanów</v>
          </cell>
          <cell r="J326" t="str">
            <v>MLUKS WAKMET BODZANÓW</v>
          </cell>
          <cell r="K326" t="str">
            <v>opolskie</v>
          </cell>
        </row>
        <row r="327">
          <cell r="A327" t="str">
            <v>SEMKOWICZ Marcin</v>
          </cell>
          <cell r="B327">
            <v>45531</v>
          </cell>
          <cell r="C327" t="str">
            <v>2016/2017</v>
          </cell>
          <cell r="D327" t="str">
            <v>2016-09-01 N</v>
          </cell>
          <cell r="E327" t="str">
            <v>04053</v>
          </cell>
          <cell r="F327" t="str">
            <v>S</v>
          </cell>
          <cell r="G327">
            <v>30249</v>
          </cell>
          <cell r="H327" t="str">
            <v>M</v>
          </cell>
          <cell r="I327" t="str">
            <v>MLUKS WAKMET Bodzanów</v>
          </cell>
          <cell r="J327" t="str">
            <v>MLUKS WAKMET BODZANÓW</v>
          </cell>
          <cell r="K327" t="str">
            <v>opolskie</v>
          </cell>
        </row>
        <row r="328">
          <cell r="A328" t="str">
            <v>SKORODZIEŃ Tadeusz</v>
          </cell>
          <cell r="B328">
            <v>40632</v>
          </cell>
          <cell r="C328" t="str">
            <v>2016/2017</v>
          </cell>
          <cell r="D328" t="str">
            <v>2016-09-01 LO</v>
          </cell>
          <cell r="E328" t="str">
            <v>04050</v>
          </cell>
          <cell r="F328" t="str">
            <v>S</v>
          </cell>
          <cell r="G328">
            <v>24526</v>
          </cell>
          <cell r="H328" t="str">
            <v>M</v>
          </cell>
          <cell r="I328" t="str">
            <v>MLUKS WAKMET Bodzanów</v>
          </cell>
          <cell r="J328" t="str">
            <v>MLUKS WAKMET BODZANÓW</v>
          </cell>
          <cell r="K328" t="str">
            <v>opolskie</v>
          </cell>
        </row>
        <row r="329">
          <cell r="A329" t="str">
            <v>SZEWCZYK Tomasz</v>
          </cell>
          <cell r="B329">
            <v>40633</v>
          </cell>
          <cell r="C329" t="str">
            <v>2016/2017</v>
          </cell>
          <cell r="D329" t="str">
            <v>2016-09-01 LO</v>
          </cell>
          <cell r="E329" t="str">
            <v>04052</v>
          </cell>
          <cell r="F329" t="str">
            <v>S</v>
          </cell>
          <cell r="G329">
            <v>30821</v>
          </cell>
          <cell r="H329" t="str">
            <v>M</v>
          </cell>
          <cell r="I329" t="str">
            <v>MLUKS WAKMET Bodzanów</v>
          </cell>
          <cell r="J329" t="str">
            <v>MLUKS WAKMET BODZANÓW</v>
          </cell>
          <cell r="K329" t="str">
            <v>opolskie</v>
          </cell>
        </row>
        <row r="330">
          <cell r="A330" t="str">
            <v>WALA Krzysztof</v>
          </cell>
          <cell r="B330">
            <v>22886</v>
          </cell>
          <cell r="C330" t="str">
            <v>2016/2017</v>
          </cell>
          <cell r="D330" t="str">
            <v>2016-09-01 LO</v>
          </cell>
          <cell r="E330" t="str">
            <v>04046</v>
          </cell>
          <cell r="F330" t="str">
            <v>S</v>
          </cell>
          <cell r="G330">
            <v>30047</v>
          </cell>
          <cell r="H330" t="str">
            <v>M</v>
          </cell>
          <cell r="I330" t="str">
            <v>MLUKS WAKMET Bodzanów</v>
          </cell>
          <cell r="J330" t="str">
            <v>MLUKS WAKMET BODZANÓW</v>
          </cell>
          <cell r="K330" t="str">
            <v>opolskie</v>
          </cell>
        </row>
        <row r="331">
          <cell r="A331" t="str">
            <v>ZIĘBA Rafał</v>
          </cell>
          <cell r="B331">
            <v>40638</v>
          </cell>
          <cell r="C331" t="str">
            <v>2016/2017</v>
          </cell>
          <cell r="D331" t="str">
            <v>2016-09-01 LO</v>
          </cell>
          <cell r="E331" t="str">
            <v>04049</v>
          </cell>
          <cell r="F331" t="str">
            <v>S</v>
          </cell>
          <cell r="G331">
            <v>27706</v>
          </cell>
          <cell r="H331" t="str">
            <v>M</v>
          </cell>
          <cell r="I331" t="str">
            <v>MLUKS WAKMET Bodzanów</v>
          </cell>
          <cell r="J331" t="str">
            <v>MLUKS WAKMET BODZANÓW</v>
          </cell>
          <cell r="K331" t="str">
            <v>opolskie</v>
          </cell>
        </row>
        <row r="332">
          <cell r="A332" t="str">
            <v>DAROSZEWSKI Barosz</v>
          </cell>
          <cell r="B332">
            <v>46193</v>
          </cell>
          <cell r="C332" t="str">
            <v>2016/2017</v>
          </cell>
          <cell r="D332" t="str">
            <v>2016-09-17 N</v>
          </cell>
          <cell r="E332" t="str">
            <v>08538</v>
          </cell>
          <cell r="F332" t="str">
            <v>M</v>
          </cell>
          <cell r="G332">
            <v>38424</v>
          </cell>
          <cell r="H332" t="str">
            <v>M</v>
          </cell>
          <cell r="I332" t="str">
            <v>MMKS Kędzierzyn Koźle</v>
          </cell>
          <cell r="J332" t="str">
            <v>MMKS KĘDZIERZYN KOŹLE</v>
          </cell>
          <cell r="K332" t="str">
            <v>opolskie</v>
          </cell>
        </row>
        <row r="333">
          <cell r="A333" t="str">
            <v>DAROSZEWSKI Filip</v>
          </cell>
          <cell r="B333">
            <v>46194</v>
          </cell>
          <cell r="C333" t="str">
            <v>2016/2017</v>
          </cell>
          <cell r="D333" t="str">
            <v>2016-09-17 N</v>
          </cell>
          <cell r="E333" t="str">
            <v>08539</v>
          </cell>
          <cell r="F333" t="str">
            <v>M</v>
          </cell>
          <cell r="G333">
            <v>37630</v>
          </cell>
          <cell r="H333" t="str">
            <v>M</v>
          </cell>
          <cell r="I333" t="str">
            <v>MMKS Kędzierzyn Koźle</v>
          </cell>
          <cell r="J333" t="str">
            <v>MMKS KĘDZIERZYN KOŹLE</v>
          </cell>
          <cell r="K333" t="str">
            <v>opolskie</v>
          </cell>
        </row>
        <row r="334">
          <cell r="A334" t="str">
            <v>MOJZYK Maciej</v>
          </cell>
          <cell r="B334">
            <v>44767</v>
          </cell>
          <cell r="C334" t="str">
            <v>2016/2017</v>
          </cell>
          <cell r="D334" t="str">
            <v>2016-09-17 LO</v>
          </cell>
          <cell r="E334" t="str">
            <v>08536</v>
          </cell>
          <cell r="F334" t="str">
            <v>M</v>
          </cell>
          <cell r="G334">
            <v>37654</v>
          </cell>
          <cell r="H334" t="str">
            <v>M</v>
          </cell>
          <cell r="I334" t="str">
            <v>MMKS Kędzierzyn Koźle</v>
          </cell>
          <cell r="J334" t="str">
            <v>MMKS KĘDZIERZYN KOŹLE</v>
          </cell>
          <cell r="K334" t="str">
            <v>opolskie</v>
          </cell>
        </row>
        <row r="335">
          <cell r="A335" t="str">
            <v>TALMA Jakub</v>
          </cell>
          <cell r="B335">
            <v>44768</v>
          </cell>
          <cell r="C335" t="str">
            <v>2016/2017</v>
          </cell>
          <cell r="D335" t="str">
            <v>2016-09-17 LO</v>
          </cell>
          <cell r="E335" t="str">
            <v>08537</v>
          </cell>
          <cell r="F335" t="str">
            <v>M</v>
          </cell>
          <cell r="G335">
            <v>37713</v>
          </cell>
          <cell r="H335" t="str">
            <v>M</v>
          </cell>
          <cell r="I335" t="str">
            <v>MMKS Kędzierzyn Koźle</v>
          </cell>
          <cell r="J335" t="str">
            <v>MMKS KĘDZIERZYN KOŹLE</v>
          </cell>
          <cell r="K335" t="str">
            <v>opolskie</v>
          </cell>
        </row>
        <row r="336">
          <cell r="A336" t="str">
            <v>SINICKI Maciej</v>
          </cell>
          <cell r="B336">
            <v>19007</v>
          </cell>
          <cell r="C336" t="str">
            <v>2016/2017</v>
          </cell>
          <cell r="D336" t="str">
            <v>2016-08-29 LO</v>
          </cell>
          <cell r="E336" t="str">
            <v>03232</v>
          </cell>
          <cell r="F336" t="str">
            <v>NIESTO</v>
          </cell>
          <cell r="G336">
            <v>34198</v>
          </cell>
          <cell r="H336" t="str">
            <v>M</v>
          </cell>
          <cell r="I336" t="str">
            <v>niestowarzyszony</v>
          </cell>
          <cell r="J336" t="str">
            <v>NIESTOWARZYSZONY</v>
          </cell>
          <cell r="K336" t="str">
            <v>opolskie</v>
          </cell>
        </row>
        <row r="337">
          <cell r="A337" t="str">
            <v>BADURA Artur</v>
          </cell>
          <cell r="B337">
            <v>18685</v>
          </cell>
          <cell r="C337" t="str">
            <v>2016/2017</v>
          </cell>
          <cell r="D337" t="str">
            <v>2016-09-06 LO</v>
          </cell>
          <cell r="E337" t="str">
            <v>05621</v>
          </cell>
          <cell r="F337" t="str">
            <v>S</v>
          </cell>
          <cell r="G337">
            <v>31716</v>
          </cell>
          <cell r="H337" t="str">
            <v>M</v>
          </cell>
          <cell r="I337" t="str">
            <v>OKS Olesno</v>
          </cell>
          <cell r="J337" t="str">
            <v>OKS OLESNO</v>
          </cell>
          <cell r="K337" t="str">
            <v>opolskie</v>
          </cell>
        </row>
        <row r="338">
          <cell r="A338" t="str">
            <v>CYNDERA Jakub</v>
          </cell>
          <cell r="B338">
            <v>29712</v>
          </cell>
          <cell r="C338" t="str">
            <v>2016/2017</v>
          </cell>
          <cell r="D338" t="str">
            <v>2016-09-06 LO</v>
          </cell>
          <cell r="E338" t="str">
            <v>05623</v>
          </cell>
          <cell r="F338" t="str">
            <v>S</v>
          </cell>
          <cell r="G338">
            <v>34595</v>
          </cell>
          <cell r="H338" t="str">
            <v>M</v>
          </cell>
          <cell r="I338" t="str">
            <v>OKS Olesno</v>
          </cell>
          <cell r="J338" t="str">
            <v>OKS OLESNO</v>
          </cell>
          <cell r="K338" t="str">
            <v>opolskie</v>
          </cell>
        </row>
        <row r="339">
          <cell r="A339" t="str">
            <v>ĆWIELĄG Mateusz</v>
          </cell>
          <cell r="B339">
            <v>45999</v>
          </cell>
          <cell r="C339" t="str">
            <v>2016/2017</v>
          </cell>
          <cell r="D339" t="str">
            <v>2016-09-09 N</v>
          </cell>
          <cell r="E339" t="str">
            <v>07215</v>
          </cell>
          <cell r="F339" t="str">
            <v>M</v>
          </cell>
          <cell r="G339">
            <v>38632</v>
          </cell>
          <cell r="H339" t="str">
            <v>M</v>
          </cell>
          <cell r="I339" t="str">
            <v>OKS Olesno</v>
          </cell>
          <cell r="J339" t="str">
            <v>OKS OLESNO</v>
          </cell>
          <cell r="K339" t="str">
            <v>opolskie</v>
          </cell>
        </row>
        <row r="340">
          <cell r="A340" t="str">
            <v>GŁĄB Adrian</v>
          </cell>
          <cell r="B340">
            <v>9755</v>
          </cell>
          <cell r="C340" t="str">
            <v>2016/2017</v>
          </cell>
          <cell r="D340" t="str">
            <v>2016-09-06 LO</v>
          </cell>
          <cell r="E340" t="str">
            <v>05622</v>
          </cell>
          <cell r="F340" t="str">
            <v>S</v>
          </cell>
          <cell r="G340">
            <v>31417</v>
          </cell>
          <cell r="H340" t="str">
            <v>M</v>
          </cell>
          <cell r="I340" t="str">
            <v>OKS Olesno</v>
          </cell>
          <cell r="J340" t="str">
            <v>OKS OLESNO</v>
          </cell>
          <cell r="K340" t="str">
            <v>opolskie</v>
          </cell>
        </row>
        <row r="341">
          <cell r="A341" t="str">
            <v>KACZMARZYK Damian</v>
          </cell>
          <cell r="B341">
            <v>25610</v>
          </cell>
          <cell r="C341" t="str">
            <v>2016/2017</v>
          </cell>
          <cell r="D341" t="str">
            <v>2016-09-06 LO</v>
          </cell>
          <cell r="E341" t="str">
            <v>05620</v>
          </cell>
          <cell r="F341" t="str">
            <v>S</v>
          </cell>
          <cell r="G341">
            <v>33767</v>
          </cell>
          <cell r="H341" t="str">
            <v>M</v>
          </cell>
          <cell r="I341" t="str">
            <v>OKS Olesno</v>
          </cell>
          <cell r="J341" t="str">
            <v>OKS OLESNO</v>
          </cell>
          <cell r="K341" t="str">
            <v>opolskie</v>
          </cell>
        </row>
        <row r="342">
          <cell r="A342" t="str">
            <v>KAZIOR Patryk</v>
          </cell>
          <cell r="B342">
            <v>45739</v>
          </cell>
          <cell r="C342" t="str">
            <v>2016/2017</v>
          </cell>
          <cell r="D342" t="str">
            <v>2016-09-06 N</v>
          </cell>
          <cell r="E342" t="str">
            <v>05628</v>
          </cell>
          <cell r="F342" t="str">
            <v>M</v>
          </cell>
          <cell r="G342">
            <v>38323</v>
          </cell>
          <cell r="H342" t="str">
            <v>M</v>
          </cell>
          <cell r="I342" t="str">
            <v>OKS Olesno</v>
          </cell>
          <cell r="J342" t="str">
            <v>OKS OLESNO</v>
          </cell>
          <cell r="K342" t="str">
            <v>opolskie</v>
          </cell>
        </row>
        <row r="343">
          <cell r="A343" t="str">
            <v>KLESZCZ Zdzisław</v>
          </cell>
          <cell r="B343">
            <v>26506</v>
          </cell>
          <cell r="C343" t="str">
            <v>2016/2017</v>
          </cell>
          <cell r="D343" t="str">
            <v>2016-09-06 LO</v>
          </cell>
          <cell r="E343" t="str">
            <v>05619</v>
          </cell>
          <cell r="F343" t="str">
            <v>S</v>
          </cell>
          <cell r="G343">
            <v>20028</v>
          </cell>
          <cell r="H343" t="str">
            <v>M</v>
          </cell>
          <cell r="I343" t="str">
            <v>OKS Olesno</v>
          </cell>
          <cell r="J343" t="str">
            <v>OKS OLESNO</v>
          </cell>
          <cell r="K343" t="str">
            <v>opolskie</v>
          </cell>
        </row>
        <row r="344">
          <cell r="A344" t="str">
            <v>KWAŚNIEWSKI Przemysław</v>
          </cell>
          <cell r="B344">
            <v>22885</v>
          </cell>
          <cell r="C344" t="str">
            <v>2016/2017</v>
          </cell>
          <cell r="D344" t="str">
            <v>2016-09-06 LO</v>
          </cell>
          <cell r="E344" t="str">
            <v>05624</v>
          </cell>
          <cell r="F344" t="str">
            <v>S</v>
          </cell>
          <cell r="G344">
            <v>32003</v>
          </cell>
          <cell r="H344" t="str">
            <v>M</v>
          </cell>
          <cell r="I344" t="str">
            <v>OKS Olesno</v>
          </cell>
          <cell r="J344" t="str">
            <v>OKS OLESNO</v>
          </cell>
          <cell r="K344" t="str">
            <v>opolskie</v>
          </cell>
        </row>
        <row r="345">
          <cell r="A345" t="str">
            <v>MENCEL Tomasz</v>
          </cell>
          <cell r="B345">
            <v>45741</v>
          </cell>
          <cell r="C345" t="str">
            <v>2016/2017</v>
          </cell>
          <cell r="D345" t="str">
            <v>2016-09-06 N</v>
          </cell>
          <cell r="E345" t="str">
            <v>05630</v>
          </cell>
          <cell r="F345" t="str">
            <v>M</v>
          </cell>
          <cell r="G345">
            <v>39860</v>
          </cell>
          <cell r="H345" t="str">
            <v>M</v>
          </cell>
          <cell r="I345" t="str">
            <v>OKS Olesno</v>
          </cell>
          <cell r="J345" t="str">
            <v>OKS OLESNO</v>
          </cell>
          <cell r="K345" t="str">
            <v>opolskie</v>
          </cell>
        </row>
        <row r="346">
          <cell r="A346" t="str">
            <v>PIELOT Dominik</v>
          </cell>
          <cell r="B346">
            <v>45740</v>
          </cell>
          <cell r="C346" t="str">
            <v>2016/2017</v>
          </cell>
          <cell r="D346" t="str">
            <v>2016-09-06 N</v>
          </cell>
          <cell r="E346" t="str">
            <v>05629</v>
          </cell>
          <cell r="F346" t="str">
            <v>M</v>
          </cell>
          <cell r="G346">
            <v>38540</v>
          </cell>
          <cell r="H346" t="str">
            <v>M</v>
          </cell>
          <cell r="I346" t="str">
            <v>OKS Olesno</v>
          </cell>
          <cell r="J346" t="str">
            <v>OKS OLESNO</v>
          </cell>
          <cell r="K346" t="str">
            <v>opolskie</v>
          </cell>
        </row>
        <row r="347">
          <cell r="A347" t="str">
            <v>POLOCZEK Mateusz</v>
          </cell>
          <cell r="B347">
            <v>45737</v>
          </cell>
          <cell r="C347" t="str">
            <v>2016/2017</v>
          </cell>
          <cell r="D347" t="str">
            <v>2016-09-06 N</v>
          </cell>
          <cell r="E347" t="str">
            <v>05626</v>
          </cell>
          <cell r="F347" t="str">
            <v>M</v>
          </cell>
          <cell r="G347">
            <v>39195</v>
          </cell>
          <cell r="H347" t="str">
            <v>M</v>
          </cell>
          <cell r="I347" t="str">
            <v>OKS Olesno</v>
          </cell>
          <cell r="J347" t="str">
            <v>OKS OLESNO</v>
          </cell>
          <cell r="K347" t="str">
            <v>opolskie</v>
          </cell>
        </row>
        <row r="348">
          <cell r="A348" t="str">
            <v>POLOCZEK Wiktoria</v>
          </cell>
          <cell r="B348">
            <v>45738</v>
          </cell>
          <cell r="C348" t="str">
            <v>2016/2017</v>
          </cell>
          <cell r="D348" t="str">
            <v>2016-09-06 N</v>
          </cell>
          <cell r="E348" t="str">
            <v>05627</v>
          </cell>
          <cell r="F348" t="str">
            <v>M</v>
          </cell>
          <cell r="G348">
            <v>37995</v>
          </cell>
          <cell r="H348" t="str">
            <v>K</v>
          </cell>
          <cell r="I348" t="str">
            <v>OKS Olesno</v>
          </cell>
          <cell r="J348" t="str">
            <v>OKS OLESNO</v>
          </cell>
          <cell r="K348" t="str">
            <v>opolskie</v>
          </cell>
        </row>
        <row r="349">
          <cell r="A349" t="str">
            <v>WIECZOREK Michał</v>
          </cell>
          <cell r="B349">
            <v>37638</v>
          </cell>
          <cell r="C349" t="str">
            <v>2016/2017</v>
          </cell>
          <cell r="D349" t="str">
            <v>2016-09-06 LO</v>
          </cell>
          <cell r="E349" t="str">
            <v>05625</v>
          </cell>
          <cell r="F349" t="str">
            <v>M</v>
          </cell>
          <cell r="G349">
            <v>36660</v>
          </cell>
          <cell r="H349" t="str">
            <v>M</v>
          </cell>
          <cell r="I349" t="str">
            <v>OKS Olesno</v>
          </cell>
          <cell r="J349" t="str">
            <v>OKS OLESNO</v>
          </cell>
          <cell r="K349" t="str">
            <v>opolskie</v>
          </cell>
        </row>
        <row r="350">
          <cell r="A350" t="str">
            <v>BOR Józef</v>
          </cell>
          <cell r="B350">
            <v>39608</v>
          </cell>
          <cell r="C350" t="str">
            <v>2016/2017</v>
          </cell>
          <cell r="D350" t="str">
            <v>2016-09-08 LO</v>
          </cell>
          <cell r="E350" t="str">
            <v>06874</v>
          </cell>
          <cell r="F350" t="str">
            <v>S</v>
          </cell>
          <cell r="G350">
            <v>24307</v>
          </cell>
          <cell r="H350" t="str">
            <v>M</v>
          </cell>
          <cell r="I350" t="str">
            <v>SKS LUKS Nysa</v>
          </cell>
          <cell r="J350" t="str">
            <v>SKS LUKS NYSA</v>
          </cell>
          <cell r="K350" t="str">
            <v>opolskie</v>
          </cell>
        </row>
        <row r="351">
          <cell r="A351" t="str">
            <v>GŁOWACZEWSKI Krystian</v>
          </cell>
          <cell r="B351">
            <v>46484</v>
          </cell>
          <cell r="C351" t="str">
            <v>2016/2017</v>
          </cell>
          <cell r="D351" t="str">
            <v>2016-11-09 N</v>
          </cell>
          <cell r="E351" t="str">
            <v>09385</v>
          </cell>
          <cell r="F351" t="str">
            <v>M</v>
          </cell>
          <cell r="G351">
            <v>36512</v>
          </cell>
          <cell r="H351" t="str">
            <v>M</v>
          </cell>
          <cell r="I351" t="str">
            <v>SKS LUKS Nysa</v>
          </cell>
          <cell r="J351" t="str">
            <v>SKS LUKS NYSA</v>
          </cell>
          <cell r="K351" t="str">
            <v>opolskie</v>
          </cell>
        </row>
        <row r="352">
          <cell r="A352" t="str">
            <v>GÓRSKI Robert</v>
          </cell>
          <cell r="B352">
            <v>45951</v>
          </cell>
          <cell r="C352" t="str">
            <v>2016/2017</v>
          </cell>
          <cell r="D352" t="str">
            <v>2016-09-08 N</v>
          </cell>
          <cell r="E352" t="str">
            <v>06876</v>
          </cell>
          <cell r="F352" t="str">
            <v>M</v>
          </cell>
          <cell r="G352">
            <v>36786</v>
          </cell>
          <cell r="H352" t="str">
            <v>M</v>
          </cell>
          <cell r="I352" t="str">
            <v>SKS LUKS Nysa</v>
          </cell>
          <cell r="J352" t="str">
            <v>SKS LUKS NYSA</v>
          </cell>
          <cell r="K352" t="str">
            <v>opolskie</v>
          </cell>
        </row>
        <row r="353">
          <cell r="A353" t="str">
            <v>KUMALA Dariusz</v>
          </cell>
          <cell r="B353">
            <v>19692</v>
          </cell>
          <cell r="C353" t="str">
            <v>2016/2017</v>
          </cell>
          <cell r="D353" t="str">
            <v>2016-09-08 LO</v>
          </cell>
          <cell r="E353" t="str">
            <v>06871</v>
          </cell>
          <cell r="F353" t="str">
            <v>S</v>
          </cell>
          <cell r="G353">
            <v>24992</v>
          </cell>
          <cell r="H353" t="str">
            <v>M</v>
          </cell>
          <cell r="I353" t="str">
            <v>SKS LUKS Nysa</v>
          </cell>
          <cell r="J353" t="str">
            <v>SKS LUKS NYSA</v>
          </cell>
          <cell r="K353" t="str">
            <v>opolskie</v>
          </cell>
        </row>
        <row r="354">
          <cell r="A354" t="str">
            <v>PALIWODA Andrzej</v>
          </cell>
          <cell r="B354">
            <v>19693</v>
          </cell>
          <cell r="C354" t="str">
            <v>2016/2017</v>
          </cell>
          <cell r="D354" t="str">
            <v>2016-09-08 LO</v>
          </cell>
          <cell r="E354" t="str">
            <v>06872</v>
          </cell>
          <cell r="F354" t="str">
            <v>S</v>
          </cell>
          <cell r="G354">
            <v>25828</v>
          </cell>
          <cell r="H354" t="str">
            <v>M</v>
          </cell>
          <cell r="I354" t="str">
            <v>SKS LUKS Nysa</v>
          </cell>
          <cell r="J354" t="str">
            <v>SKS LUKS NYSA</v>
          </cell>
          <cell r="K354" t="str">
            <v>opolskie</v>
          </cell>
        </row>
        <row r="355">
          <cell r="A355" t="str">
            <v>POLITAŃSKI Dariusz</v>
          </cell>
          <cell r="B355">
            <v>16917</v>
          </cell>
          <cell r="C355" t="str">
            <v>2016/2017</v>
          </cell>
          <cell r="D355" t="str">
            <v>2016-09-08 LO</v>
          </cell>
          <cell r="E355" t="str">
            <v>06875</v>
          </cell>
          <cell r="F355" t="str">
            <v>S</v>
          </cell>
          <cell r="G355">
            <v>24669</v>
          </cell>
          <cell r="H355" t="str">
            <v>M</v>
          </cell>
          <cell r="I355" t="str">
            <v>SKS LUKS Nysa</v>
          </cell>
          <cell r="J355" t="str">
            <v>SKS LUKS NYSA</v>
          </cell>
          <cell r="K355" t="str">
            <v>opolskie</v>
          </cell>
        </row>
        <row r="356">
          <cell r="A356" t="str">
            <v>STOCKI Mateusz</v>
          </cell>
          <cell r="B356">
            <v>37271</v>
          </cell>
          <cell r="C356" t="str">
            <v>2016/2017</v>
          </cell>
          <cell r="D356" t="str">
            <v>2016-09-08 LO</v>
          </cell>
          <cell r="E356" t="str">
            <v>06878</v>
          </cell>
          <cell r="F356" t="str">
            <v>M</v>
          </cell>
          <cell r="G356">
            <v>36503</v>
          </cell>
          <cell r="H356" t="str">
            <v>M</v>
          </cell>
          <cell r="I356" t="str">
            <v>SKS LUKS Nysa</v>
          </cell>
          <cell r="J356" t="str">
            <v>SKS LUKS NYSA</v>
          </cell>
          <cell r="K356" t="str">
            <v>opolskie</v>
          </cell>
        </row>
        <row r="357">
          <cell r="A357" t="str">
            <v>SZTABA Tadeusz</v>
          </cell>
          <cell r="B357">
            <v>19694</v>
          </cell>
          <cell r="C357" t="str">
            <v>2016/2017</v>
          </cell>
          <cell r="D357" t="str">
            <v>2016-09-08 LO</v>
          </cell>
          <cell r="E357" t="str">
            <v>06873</v>
          </cell>
          <cell r="F357" t="str">
            <v>S</v>
          </cell>
          <cell r="G357">
            <v>24281</v>
          </cell>
          <cell r="H357" t="str">
            <v>M</v>
          </cell>
          <cell r="I357" t="str">
            <v>SKS LUKS Nysa</v>
          </cell>
          <cell r="J357" t="str">
            <v>SKS LUKS NYSA</v>
          </cell>
          <cell r="K357" t="str">
            <v>opolskie</v>
          </cell>
        </row>
        <row r="358">
          <cell r="A358" t="str">
            <v>ZAKRZEWSKI Wojciech</v>
          </cell>
          <cell r="B358">
            <v>45952</v>
          </cell>
          <cell r="C358" t="str">
            <v>2016/2017</v>
          </cell>
          <cell r="D358" t="str">
            <v>2016-09-08 N</v>
          </cell>
          <cell r="E358" t="str">
            <v>06877</v>
          </cell>
          <cell r="F358" t="str">
            <v>M</v>
          </cell>
          <cell r="G358">
            <v>36639</v>
          </cell>
          <cell r="H358" t="str">
            <v>M</v>
          </cell>
          <cell r="I358" t="str">
            <v>SKS LUKS Nysa</v>
          </cell>
          <cell r="J358" t="str">
            <v>SKS LUKS NYSA</v>
          </cell>
          <cell r="K358" t="str">
            <v>opolskie</v>
          </cell>
        </row>
        <row r="359">
          <cell r="A359" t="str">
            <v>ZENOWICZ Piotr</v>
          </cell>
          <cell r="B359">
            <v>19695</v>
          </cell>
          <cell r="C359" t="str">
            <v>2016/2017</v>
          </cell>
          <cell r="D359" t="str">
            <v>2016-09-08 LO</v>
          </cell>
          <cell r="E359" t="str">
            <v>06870</v>
          </cell>
          <cell r="F359" t="str">
            <v>S</v>
          </cell>
          <cell r="G359">
            <v>25694</v>
          </cell>
          <cell r="H359" t="str">
            <v>M</v>
          </cell>
          <cell r="I359" t="str">
            <v>SKS LUKS Nysa</v>
          </cell>
          <cell r="J359" t="str">
            <v>SKS LUKS NYSA</v>
          </cell>
          <cell r="K359" t="str">
            <v>opolskie</v>
          </cell>
        </row>
        <row r="360">
          <cell r="A360" t="str">
            <v>CZARNOUS Janusz</v>
          </cell>
          <cell r="B360">
            <v>39673</v>
          </cell>
          <cell r="C360" t="str">
            <v>2016/2017</v>
          </cell>
          <cell r="D360" t="str">
            <v>2016-08-30 LO</v>
          </cell>
          <cell r="E360" t="str">
            <v>03533</v>
          </cell>
          <cell r="F360" t="str">
            <v>M</v>
          </cell>
          <cell r="G360">
            <v>36220</v>
          </cell>
          <cell r="H360" t="str">
            <v>M</v>
          </cell>
          <cell r="I360" t="str">
            <v>STS GMINA Strzelce Opolskie</v>
          </cell>
          <cell r="J360" t="str">
            <v>STS GMINA STRZELCE OPOLSKIE</v>
          </cell>
          <cell r="K360" t="str">
            <v>opolskie</v>
          </cell>
        </row>
        <row r="361">
          <cell r="A361" t="str">
            <v>GABOR Wojciech</v>
          </cell>
          <cell r="B361">
            <v>29031</v>
          </cell>
          <cell r="C361" t="str">
            <v>2016/2017</v>
          </cell>
          <cell r="D361" t="str">
            <v>2016-08-30 LO</v>
          </cell>
          <cell r="E361" t="str">
            <v>03534</v>
          </cell>
          <cell r="F361" t="str">
            <v>S</v>
          </cell>
          <cell r="G361">
            <v>35906</v>
          </cell>
          <cell r="H361" t="str">
            <v>M</v>
          </cell>
          <cell r="I361" t="str">
            <v>STS GMINA Strzelce Opolskie</v>
          </cell>
          <cell r="J361" t="str">
            <v>STS GMINA STRZELCE OPOLSKIE</v>
          </cell>
          <cell r="K361" t="str">
            <v>opolskie</v>
          </cell>
        </row>
        <row r="362">
          <cell r="A362" t="str">
            <v>GAJDA Tomasz</v>
          </cell>
          <cell r="B362">
            <v>31075</v>
          </cell>
          <cell r="C362" t="str">
            <v>2016/2017</v>
          </cell>
          <cell r="D362" t="str">
            <v>2016-08-30 LO</v>
          </cell>
          <cell r="E362" t="str">
            <v>03542</v>
          </cell>
          <cell r="F362" t="str">
            <v>S</v>
          </cell>
          <cell r="G362">
            <v>25119</v>
          </cell>
          <cell r="H362" t="str">
            <v>M</v>
          </cell>
          <cell r="I362" t="str">
            <v>STS GMINA Strzelce Opolskie</v>
          </cell>
          <cell r="J362" t="str">
            <v>STS GMINA STRZELCE OPOLSKIE</v>
          </cell>
          <cell r="K362" t="str">
            <v>opolskie</v>
          </cell>
        </row>
        <row r="363">
          <cell r="A363" t="str">
            <v>ISAŃSKI Szymon</v>
          </cell>
          <cell r="B363">
            <v>45436</v>
          </cell>
          <cell r="C363" t="str">
            <v>2016/2017</v>
          </cell>
          <cell r="D363" t="str">
            <v>2016-08-30 N</v>
          </cell>
          <cell r="E363" t="str">
            <v>03551</v>
          </cell>
          <cell r="F363" t="str">
            <v>M</v>
          </cell>
          <cell r="G363">
            <v>39104</v>
          </cell>
          <cell r="H363" t="str">
            <v>M</v>
          </cell>
          <cell r="I363" t="str">
            <v>STS GMINA Strzelce Opolskie</v>
          </cell>
          <cell r="J363" t="str">
            <v>STS GMINA STRZELCE OPOLSKIE</v>
          </cell>
          <cell r="K363" t="str">
            <v>opolskie</v>
          </cell>
        </row>
        <row r="364">
          <cell r="A364" t="str">
            <v>KAŁA Dawid</v>
          </cell>
          <cell r="B364">
            <v>26514</v>
          </cell>
          <cell r="C364" t="str">
            <v>2016/2017</v>
          </cell>
          <cell r="D364" t="str">
            <v>2016-08-30 LO</v>
          </cell>
          <cell r="E364" t="str">
            <v>03535</v>
          </cell>
          <cell r="F364" t="str">
            <v>S</v>
          </cell>
          <cell r="G364">
            <v>35665</v>
          </cell>
          <cell r="H364" t="str">
            <v>M</v>
          </cell>
          <cell r="I364" t="str">
            <v>STS GMINA Strzelce Opolskie</v>
          </cell>
          <cell r="J364" t="str">
            <v>STS GMINA STRZELCE OPOLSKIE</v>
          </cell>
          <cell r="K364" t="str">
            <v>opolskie</v>
          </cell>
        </row>
        <row r="365">
          <cell r="A365" t="str">
            <v>KAŁA Małgorzata</v>
          </cell>
          <cell r="B365">
            <v>26513</v>
          </cell>
          <cell r="C365" t="str">
            <v>2016/2017</v>
          </cell>
          <cell r="D365" t="str">
            <v>2016-08-30 LO</v>
          </cell>
          <cell r="E365" t="str">
            <v>03536</v>
          </cell>
          <cell r="F365" t="str">
            <v>M</v>
          </cell>
          <cell r="G365">
            <v>36691</v>
          </cell>
          <cell r="H365" t="str">
            <v>K</v>
          </cell>
          <cell r="I365" t="str">
            <v>STS GMINA Strzelce Opolskie</v>
          </cell>
          <cell r="J365" t="str">
            <v>STS GMINA STRZELCE OPOLSKIE</v>
          </cell>
          <cell r="K365" t="str">
            <v>opolskie</v>
          </cell>
        </row>
        <row r="366">
          <cell r="A366" t="str">
            <v>KORJAT Jakub</v>
          </cell>
          <cell r="B366">
            <v>44583</v>
          </cell>
          <cell r="C366" t="str">
            <v>2016/2017</v>
          </cell>
          <cell r="D366" t="str">
            <v>2016-08-30 LO</v>
          </cell>
          <cell r="E366" t="str">
            <v>03537</v>
          </cell>
          <cell r="F366" t="str">
            <v>M</v>
          </cell>
          <cell r="G366">
            <v>37926</v>
          </cell>
          <cell r="H366" t="str">
            <v>M</v>
          </cell>
          <cell r="I366" t="str">
            <v>STS GMINA Strzelce Opolskie</v>
          </cell>
          <cell r="J366" t="str">
            <v>STS GMINA STRZELCE OPOLSKIE</v>
          </cell>
          <cell r="K366" t="str">
            <v>opolskie</v>
          </cell>
        </row>
        <row r="367">
          <cell r="A367" t="str">
            <v>KOZOK Robert</v>
          </cell>
          <cell r="B367">
            <v>43871</v>
          </cell>
          <cell r="C367" t="str">
            <v>2016/2017</v>
          </cell>
          <cell r="D367" t="str">
            <v>2016-08-30 LO</v>
          </cell>
          <cell r="E367" t="str">
            <v>03545</v>
          </cell>
          <cell r="F367" t="str">
            <v>M</v>
          </cell>
          <cell r="G367">
            <v>37679</v>
          </cell>
          <cell r="H367" t="str">
            <v>M</v>
          </cell>
          <cell r="I367" t="str">
            <v>STS GMINA Strzelce Opolskie</v>
          </cell>
          <cell r="J367" t="str">
            <v>STS GMINA STRZELCE OPOLSKIE</v>
          </cell>
          <cell r="K367" t="str">
            <v>opolskie</v>
          </cell>
        </row>
        <row r="368">
          <cell r="A368" t="str">
            <v>LECHOWICZ Józef</v>
          </cell>
          <cell r="B368">
            <v>39671</v>
          </cell>
          <cell r="C368" t="str">
            <v>2016/2017</v>
          </cell>
          <cell r="D368" t="str">
            <v>2016-08-30 LO</v>
          </cell>
          <cell r="E368" t="str">
            <v>03543</v>
          </cell>
          <cell r="F368" t="str">
            <v>S</v>
          </cell>
          <cell r="G368">
            <v>22579</v>
          </cell>
          <cell r="H368" t="str">
            <v>M</v>
          </cell>
          <cell r="I368" t="str">
            <v>STS GMINA Strzelce Opolskie</v>
          </cell>
          <cell r="J368" t="str">
            <v>STS GMINA STRZELCE OPOLSKIE</v>
          </cell>
          <cell r="K368" t="str">
            <v>opolskie</v>
          </cell>
        </row>
        <row r="369">
          <cell r="A369" t="str">
            <v>MISIEC Julia</v>
          </cell>
          <cell r="B369">
            <v>44931</v>
          </cell>
          <cell r="C369" t="str">
            <v>2016/2017</v>
          </cell>
          <cell r="D369" t="str">
            <v>2016-08-30 LO</v>
          </cell>
          <cell r="E369" t="str">
            <v>03548</v>
          </cell>
          <cell r="F369" t="str">
            <v>M</v>
          </cell>
          <cell r="G369">
            <v>37675</v>
          </cell>
          <cell r="H369" t="str">
            <v>K</v>
          </cell>
          <cell r="I369" t="str">
            <v>STS GMINA Strzelce Opolskie</v>
          </cell>
          <cell r="J369" t="str">
            <v>STS GMINA STRZELCE OPOLSKIE</v>
          </cell>
          <cell r="K369" t="str">
            <v>opolskie</v>
          </cell>
        </row>
        <row r="370">
          <cell r="A370" t="str">
            <v>NIEDŹWIECKA Dominika</v>
          </cell>
          <cell r="B370">
            <v>41426</v>
          </cell>
          <cell r="C370" t="str">
            <v>2016/2017</v>
          </cell>
          <cell r="D370" t="str">
            <v>2016-08-30 LO</v>
          </cell>
          <cell r="E370" t="str">
            <v>03539</v>
          </cell>
          <cell r="F370" t="str">
            <v>M</v>
          </cell>
          <cell r="G370">
            <v>38036</v>
          </cell>
          <cell r="H370" t="str">
            <v>K</v>
          </cell>
          <cell r="I370" t="str">
            <v>STS GMINA Strzelce Opolskie</v>
          </cell>
          <cell r="J370" t="str">
            <v>STS GMINA STRZELCE OPOLSKIE</v>
          </cell>
          <cell r="K370" t="str">
            <v>opolskie</v>
          </cell>
        </row>
        <row r="371">
          <cell r="A371" t="str">
            <v>OMIELAŃCZUK Ryszard</v>
          </cell>
          <cell r="B371">
            <v>31073</v>
          </cell>
          <cell r="C371" t="str">
            <v>2016/2017</v>
          </cell>
          <cell r="D371" t="str">
            <v>2016-10-07 LO</v>
          </cell>
          <cell r="E371" t="str">
            <v>09049</v>
          </cell>
          <cell r="F371" t="str">
            <v>S</v>
          </cell>
          <cell r="G371">
            <v>19569</v>
          </cell>
          <cell r="H371" t="str">
            <v>M</v>
          </cell>
          <cell r="I371" t="str">
            <v>STS GMINA Strzelce Opolskie</v>
          </cell>
          <cell r="J371" t="str">
            <v>STS GMINA STRZELCE OPOLSKIE</v>
          </cell>
          <cell r="K371" t="str">
            <v>opolskie</v>
          </cell>
        </row>
        <row r="372">
          <cell r="A372" t="str">
            <v>PLOCH Justyna</v>
          </cell>
          <cell r="B372">
            <v>44932</v>
          </cell>
          <cell r="C372" t="str">
            <v>2016/2017</v>
          </cell>
          <cell r="D372" t="str">
            <v>2016-08-30 LO</v>
          </cell>
          <cell r="E372" t="str">
            <v>03549</v>
          </cell>
          <cell r="F372" t="str">
            <v>M</v>
          </cell>
          <cell r="G372">
            <v>36498</v>
          </cell>
          <cell r="H372" t="str">
            <v>K</v>
          </cell>
          <cell r="I372" t="str">
            <v>STS GMINA Strzelce Opolskie</v>
          </cell>
          <cell r="J372" t="str">
            <v>STS GMINA STRZELCE OPOLSKIE</v>
          </cell>
          <cell r="K372" t="str">
            <v>opolskie</v>
          </cell>
        </row>
        <row r="373">
          <cell r="A373" t="str">
            <v>PLOCH Karolina</v>
          </cell>
          <cell r="B373">
            <v>46811</v>
          </cell>
          <cell r="C373" t="str">
            <v>2016/2017</v>
          </cell>
          <cell r="D373" t="str">
            <v>2017-04-03 N INDYW.</v>
          </cell>
          <cell r="E373" t="str">
            <v>09826</v>
          </cell>
          <cell r="F373" t="str">
            <v>M</v>
          </cell>
          <cell r="G373">
            <v>38255</v>
          </cell>
          <cell r="H373" t="str">
            <v>K</v>
          </cell>
          <cell r="I373" t="str">
            <v>STS GMINA Strzelce Opolskie</v>
          </cell>
          <cell r="J373" t="str">
            <v>STS GMINA STRZELCE OPOLSKIE</v>
          </cell>
          <cell r="K373" t="str">
            <v>opolskie</v>
          </cell>
        </row>
        <row r="374">
          <cell r="A374" t="str">
            <v>RESZCZYŃSKA Paulina</v>
          </cell>
          <cell r="B374">
            <v>45438</v>
          </cell>
          <cell r="C374" t="str">
            <v>2016/2017</v>
          </cell>
          <cell r="D374" t="str">
            <v>2016-08-30 N</v>
          </cell>
          <cell r="E374" t="str">
            <v>03553</v>
          </cell>
          <cell r="F374" t="str">
            <v>M</v>
          </cell>
          <cell r="G374">
            <v>37778</v>
          </cell>
          <cell r="H374" t="str">
            <v>K</v>
          </cell>
          <cell r="I374" t="str">
            <v>STS GMINA Strzelce Opolskie</v>
          </cell>
          <cell r="J374" t="str">
            <v>STS GMINA STRZELCE OPOLSKIE</v>
          </cell>
          <cell r="K374" t="str">
            <v>opolskie</v>
          </cell>
        </row>
        <row r="375">
          <cell r="A375" t="str">
            <v>SKRZYPEK Filip</v>
          </cell>
          <cell r="B375">
            <v>41427</v>
          </cell>
          <cell r="C375" t="str">
            <v>2016/2017</v>
          </cell>
          <cell r="D375" t="str">
            <v>2016-08-30 LO</v>
          </cell>
          <cell r="E375" t="str">
            <v>03540</v>
          </cell>
          <cell r="F375" t="str">
            <v>M</v>
          </cell>
          <cell r="G375">
            <v>37166</v>
          </cell>
          <cell r="H375" t="str">
            <v>M</v>
          </cell>
          <cell r="I375" t="str">
            <v>STS GMINA Strzelce Opolskie</v>
          </cell>
          <cell r="J375" t="str">
            <v>STS GMINA STRZELCE OPOLSKIE</v>
          </cell>
          <cell r="K375" t="str">
            <v>opolskie</v>
          </cell>
        </row>
        <row r="376">
          <cell r="A376" t="str">
            <v>STAWIARZ Rafał</v>
          </cell>
          <cell r="B376">
            <v>45437</v>
          </cell>
          <cell r="C376" t="str">
            <v>2016/2017</v>
          </cell>
          <cell r="D376" t="str">
            <v>2016-08-30 N</v>
          </cell>
          <cell r="E376" t="str">
            <v>03552</v>
          </cell>
          <cell r="F376" t="str">
            <v>M</v>
          </cell>
          <cell r="G376">
            <v>38847</v>
          </cell>
          <cell r="H376" t="str">
            <v>M</v>
          </cell>
          <cell r="I376" t="str">
            <v>STS GMINA Strzelce Opolskie</v>
          </cell>
          <cell r="J376" t="str">
            <v>STS GMINA STRZELCE OPOLSKIE</v>
          </cell>
          <cell r="K376" t="str">
            <v>opolskie</v>
          </cell>
        </row>
        <row r="377">
          <cell r="A377" t="str">
            <v>STOBIERSKI Filip</v>
          </cell>
          <cell r="B377">
            <v>41425</v>
          </cell>
          <cell r="C377" t="str">
            <v>2016/2017</v>
          </cell>
          <cell r="D377" t="str">
            <v>2016-08-30 LO</v>
          </cell>
          <cell r="E377" t="str">
            <v>03538</v>
          </cell>
          <cell r="F377" t="str">
            <v>M</v>
          </cell>
          <cell r="G377">
            <v>38324</v>
          </cell>
          <cell r="H377" t="str">
            <v>M</v>
          </cell>
          <cell r="I377" t="str">
            <v>STS GMINA Strzelce Opolskie</v>
          </cell>
          <cell r="J377" t="str">
            <v>STS GMINA STRZELCE OPOLSKIE</v>
          </cell>
          <cell r="K377" t="str">
            <v>opolskie</v>
          </cell>
        </row>
        <row r="378">
          <cell r="A378" t="str">
            <v>STRZEJA Andrzej</v>
          </cell>
          <cell r="B378">
            <v>31069</v>
          </cell>
          <cell r="C378" t="str">
            <v>2016/2017</v>
          </cell>
          <cell r="D378" t="str">
            <v>2016-08-30 LO</v>
          </cell>
          <cell r="E378" t="str">
            <v>03541</v>
          </cell>
          <cell r="F378" t="str">
            <v>S</v>
          </cell>
          <cell r="G378">
            <v>26212</v>
          </cell>
          <cell r="H378" t="str">
            <v>M</v>
          </cell>
          <cell r="I378" t="str">
            <v>STS GMINA Strzelce Opolskie</v>
          </cell>
          <cell r="J378" t="str">
            <v>STS GMINA STRZELCE OPOLSKIE</v>
          </cell>
          <cell r="K378" t="str">
            <v>opolskie</v>
          </cell>
        </row>
        <row r="379">
          <cell r="A379" t="str">
            <v>SZPROCH Marek</v>
          </cell>
          <cell r="B379">
            <v>46622</v>
          </cell>
          <cell r="C379" t="str">
            <v>2016/2017</v>
          </cell>
          <cell r="D379" t="str">
            <v>2016-12-22 N</v>
          </cell>
          <cell r="E379" t="str">
            <v>09588</v>
          </cell>
          <cell r="F379" t="str">
            <v>S</v>
          </cell>
          <cell r="G379">
            <v>24584</v>
          </cell>
          <cell r="H379" t="str">
            <v>M</v>
          </cell>
          <cell r="I379" t="str">
            <v>STS GMINA Strzelce Opolskie</v>
          </cell>
          <cell r="J379" t="str">
            <v>STS GMINA STRZELCE OPOLSKIE</v>
          </cell>
          <cell r="K379" t="str">
            <v>opolskie</v>
          </cell>
        </row>
        <row r="380">
          <cell r="A380" t="str">
            <v>SZPROCH Wojciech</v>
          </cell>
          <cell r="B380">
            <v>43873</v>
          </cell>
          <cell r="C380" t="str">
            <v>2016/2017</v>
          </cell>
          <cell r="D380" t="str">
            <v>2016-08-30 LO</v>
          </cell>
          <cell r="E380" t="str">
            <v>03546</v>
          </cell>
          <cell r="F380" t="str">
            <v>M</v>
          </cell>
          <cell r="G380">
            <v>37524</v>
          </cell>
          <cell r="H380" t="str">
            <v>M</v>
          </cell>
          <cell r="I380" t="str">
            <v>STS GMINA Strzelce Opolskie</v>
          </cell>
          <cell r="J380" t="str">
            <v>STS GMINA STRZELCE OPOLSKIE</v>
          </cell>
          <cell r="K380" t="str">
            <v>opolskie</v>
          </cell>
        </row>
        <row r="381">
          <cell r="A381" t="str">
            <v>ULFIK Maciej</v>
          </cell>
          <cell r="B381">
            <v>45435</v>
          </cell>
          <cell r="C381" t="str">
            <v>2016/2017</v>
          </cell>
          <cell r="D381" t="str">
            <v>2016-08-30 N</v>
          </cell>
          <cell r="E381" t="str">
            <v>03550</v>
          </cell>
          <cell r="F381" t="str">
            <v>M</v>
          </cell>
          <cell r="G381">
            <v>39252</v>
          </cell>
          <cell r="H381" t="str">
            <v>M</v>
          </cell>
          <cell r="I381" t="str">
            <v>STS GMINA Strzelce Opolskie</v>
          </cell>
          <cell r="J381" t="str">
            <v>STS GMINA STRZELCE OPOLSKIE</v>
          </cell>
          <cell r="K381" t="str">
            <v>opolskie</v>
          </cell>
        </row>
        <row r="382">
          <cell r="A382" t="str">
            <v>WALICKI Damian</v>
          </cell>
          <cell r="B382">
            <v>43870</v>
          </cell>
          <cell r="C382" t="str">
            <v>2016/2017</v>
          </cell>
          <cell r="D382" t="str">
            <v>2016-08-30 LO</v>
          </cell>
          <cell r="E382" t="str">
            <v>03544</v>
          </cell>
          <cell r="F382" t="str">
            <v>M</v>
          </cell>
          <cell r="G382">
            <v>38379</v>
          </cell>
          <cell r="H382" t="str">
            <v>M</v>
          </cell>
          <cell r="I382" t="str">
            <v>STS GMINA Strzelce Opolskie</v>
          </cell>
          <cell r="J382" t="str">
            <v>STS GMINA STRZELCE OPOLSKIE</v>
          </cell>
          <cell r="K382" t="str">
            <v>opolskie</v>
          </cell>
        </row>
        <row r="383">
          <cell r="A383" t="str">
            <v>ZMUDA Marcel</v>
          </cell>
          <cell r="B383">
            <v>44584</v>
          </cell>
          <cell r="C383" t="str">
            <v>2016/2017</v>
          </cell>
          <cell r="D383" t="str">
            <v>2016-08-30 LO</v>
          </cell>
          <cell r="E383" t="str">
            <v>03547</v>
          </cell>
          <cell r="F383" t="str">
            <v>M</v>
          </cell>
          <cell r="G383">
            <v>37625</v>
          </cell>
          <cell r="H383" t="str">
            <v>M</v>
          </cell>
          <cell r="I383" t="str">
            <v>STS GMINA Strzelce Opolskie</v>
          </cell>
          <cell r="J383" t="str">
            <v>STS GMINA STRZELCE OPOLSKIE</v>
          </cell>
          <cell r="K383" t="str">
            <v>opolskie</v>
          </cell>
        </row>
        <row r="384">
          <cell r="A384" t="str">
            <v>ZWIOR Kamila</v>
          </cell>
          <cell r="B384">
            <v>39593</v>
          </cell>
          <cell r="C384" t="str">
            <v>2016/2017</v>
          </cell>
          <cell r="D384" t="str">
            <v>2016-08-30 LO</v>
          </cell>
          <cell r="E384" t="str">
            <v>03532</v>
          </cell>
          <cell r="F384" t="str">
            <v>M</v>
          </cell>
          <cell r="G384">
            <v>36958</v>
          </cell>
          <cell r="H384" t="str">
            <v>K</v>
          </cell>
          <cell r="I384" t="str">
            <v>STS GMINA Strzelce Opolskie</v>
          </cell>
          <cell r="J384" t="str">
            <v>STS GMINA STRZELCE OPOLSKIE</v>
          </cell>
          <cell r="K384" t="str">
            <v>opolskie</v>
          </cell>
        </row>
        <row r="385">
          <cell r="A385" t="str">
            <v>BISGWA Kamil</v>
          </cell>
          <cell r="B385">
            <v>46813</v>
          </cell>
          <cell r="C385" t="str">
            <v>2016/2017</v>
          </cell>
          <cell r="D385" t="str">
            <v>2017-04-03 N INDYW.</v>
          </cell>
          <cell r="E385" t="str">
            <v>09828</v>
          </cell>
          <cell r="F385" t="str">
            <v>M</v>
          </cell>
          <cell r="G385">
            <v>38904</v>
          </cell>
          <cell r="H385" t="str">
            <v>M</v>
          </cell>
          <cell r="I385" t="str">
            <v>UKS Cisek</v>
          </cell>
          <cell r="J385" t="str">
            <v>UKS CISEK</v>
          </cell>
          <cell r="K385" t="str">
            <v>opolskie</v>
          </cell>
        </row>
        <row r="386">
          <cell r="A386" t="str">
            <v>CIEŚLOK Jakub</v>
          </cell>
          <cell r="B386">
            <v>46812</v>
          </cell>
          <cell r="C386" t="str">
            <v>2016/2017</v>
          </cell>
          <cell r="D386" t="str">
            <v>2017-04-03 N INDYW.</v>
          </cell>
          <cell r="E386" t="str">
            <v>09827</v>
          </cell>
          <cell r="F386" t="str">
            <v>M</v>
          </cell>
          <cell r="G386">
            <v>38872</v>
          </cell>
          <cell r="H386" t="str">
            <v>M</v>
          </cell>
          <cell r="I386" t="str">
            <v>UKS Cisek</v>
          </cell>
          <cell r="J386" t="str">
            <v>UKS CISEK</v>
          </cell>
          <cell r="K386" t="str">
            <v>opolskie</v>
          </cell>
        </row>
        <row r="387">
          <cell r="A387" t="str">
            <v>CIUĆKA Łukasz</v>
          </cell>
          <cell r="B387">
            <v>44247</v>
          </cell>
          <cell r="C387" t="str">
            <v>2016/2017</v>
          </cell>
          <cell r="D387" t="str">
            <v>2016-09-20 LO</v>
          </cell>
          <cell r="E387" t="str">
            <v>08692</v>
          </cell>
          <cell r="F387" t="str">
            <v>M</v>
          </cell>
          <cell r="G387">
            <v>37023</v>
          </cell>
          <cell r="H387" t="str">
            <v>M</v>
          </cell>
          <cell r="I387" t="str">
            <v>UKS Cisek</v>
          </cell>
          <cell r="J387" t="str">
            <v>UKS CISEK</v>
          </cell>
          <cell r="K387" t="str">
            <v>opolskie</v>
          </cell>
        </row>
        <row r="388">
          <cell r="A388" t="str">
            <v>GOLISZ Paweł</v>
          </cell>
          <cell r="B388">
            <v>44246</v>
          </cell>
          <cell r="C388" t="str">
            <v>2016/2017</v>
          </cell>
          <cell r="D388" t="str">
            <v>2016-09-20 LO</v>
          </cell>
          <cell r="E388" t="str">
            <v>08693</v>
          </cell>
          <cell r="F388" t="str">
            <v>M</v>
          </cell>
          <cell r="G388">
            <v>37142</v>
          </cell>
          <cell r="H388" t="str">
            <v>M</v>
          </cell>
          <cell r="I388" t="str">
            <v>UKS Cisek</v>
          </cell>
          <cell r="J388" t="str">
            <v>UKS CISEK</v>
          </cell>
          <cell r="K388" t="str">
            <v>opolskie</v>
          </cell>
        </row>
        <row r="389">
          <cell r="A389" t="str">
            <v>LANGER Jakub</v>
          </cell>
          <cell r="B389">
            <v>46211</v>
          </cell>
          <cell r="C389" t="str">
            <v>2016/2017</v>
          </cell>
          <cell r="D389" t="str">
            <v>2016-09-20 N</v>
          </cell>
          <cell r="E389" t="str">
            <v>08696</v>
          </cell>
          <cell r="F389" t="str">
            <v>M</v>
          </cell>
          <cell r="G389">
            <v>38430</v>
          </cell>
          <cell r="H389" t="str">
            <v>M</v>
          </cell>
          <cell r="I389" t="str">
            <v>UKS Cisek</v>
          </cell>
          <cell r="J389" t="str">
            <v>UKS CISEK</v>
          </cell>
          <cell r="K389" t="str">
            <v>opolskie</v>
          </cell>
        </row>
        <row r="390">
          <cell r="A390" t="str">
            <v>LANGER Rafael</v>
          </cell>
          <cell r="B390">
            <v>44248</v>
          </cell>
          <cell r="C390" t="str">
            <v>2016/2017</v>
          </cell>
          <cell r="D390" t="str">
            <v>2016-09-20 LO</v>
          </cell>
          <cell r="E390" t="str">
            <v>08694</v>
          </cell>
          <cell r="F390" t="str">
            <v>M</v>
          </cell>
          <cell r="G390">
            <v>37237</v>
          </cell>
          <cell r="H390" t="str">
            <v>M</v>
          </cell>
          <cell r="I390" t="str">
            <v>UKS Cisek</v>
          </cell>
          <cell r="J390" t="str">
            <v>UKS CISEK</v>
          </cell>
          <cell r="K390" t="str">
            <v>opolskie</v>
          </cell>
        </row>
        <row r="391">
          <cell r="A391" t="str">
            <v>SŁOTA Igor</v>
          </cell>
          <cell r="B391">
            <v>46814</v>
          </cell>
          <cell r="C391" t="str">
            <v>2016/2017</v>
          </cell>
          <cell r="D391" t="str">
            <v>2017-04-03 N INDYW.</v>
          </cell>
          <cell r="E391" t="str">
            <v>09829</v>
          </cell>
          <cell r="F391" t="str">
            <v>M</v>
          </cell>
          <cell r="G391">
            <v>39285</v>
          </cell>
          <cell r="H391" t="str">
            <v>M</v>
          </cell>
          <cell r="I391" t="str">
            <v>UKS Cisek</v>
          </cell>
          <cell r="J391" t="str">
            <v>UKS CISEK</v>
          </cell>
          <cell r="K391" t="str">
            <v>opolskie</v>
          </cell>
        </row>
        <row r="392">
          <cell r="A392" t="str">
            <v>SWOBODA Mateusz</v>
          </cell>
          <cell r="B392">
            <v>46212</v>
          </cell>
          <cell r="C392" t="str">
            <v>2016/2017</v>
          </cell>
          <cell r="D392" t="str">
            <v>2016-09-20 N</v>
          </cell>
          <cell r="E392" t="str">
            <v>08697</v>
          </cell>
          <cell r="F392" t="str">
            <v>M</v>
          </cell>
          <cell r="G392">
            <v>38435</v>
          </cell>
          <cell r="H392" t="str">
            <v>M</v>
          </cell>
          <cell r="I392" t="str">
            <v>UKS Cisek</v>
          </cell>
          <cell r="J392" t="str">
            <v>UKS CISEK</v>
          </cell>
          <cell r="K392" t="str">
            <v>opolskie</v>
          </cell>
        </row>
        <row r="393">
          <cell r="A393" t="str">
            <v>WALACH Michael</v>
          </cell>
          <cell r="B393">
            <v>40642</v>
          </cell>
          <cell r="C393" t="str">
            <v>2016/2017</v>
          </cell>
          <cell r="D393" t="str">
            <v>2016-09-20 LO</v>
          </cell>
          <cell r="E393" t="str">
            <v>08695</v>
          </cell>
          <cell r="F393" t="str">
            <v>M</v>
          </cell>
          <cell r="G393">
            <v>37169</v>
          </cell>
          <cell r="H393" t="str">
            <v>M</v>
          </cell>
          <cell r="I393" t="str">
            <v>UKS Cisek</v>
          </cell>
          <cell r="J393" t="str">
            <v>UKS CISEK</v>
          </cell>
          <cell r="K393" t="str">
            <v>opolskie</v>
          </cell>
        </row>
        <row r="394">
          <cell r="A394" t="str">
            <v>ZWIERKOWSKI Filip</v>
          </cell>
          <cell r="B394">
            <v>46815</v>
          </cell>
          <cell r="C394" t="str">
            <v>2016/2017</v>
          </cell>
          <cell r="D394" t="str">
            <v>2017-04-03 N INDYW.</v>
          </cell>
          <cell r="E394" t="str">
            <v>09830</v>
          </cell>
          <cell r="F394" t="str">
            <v>M</v>
          </cell>
          <cell r="G394">
            <v>37733</v>
          </cell>
          <cell r="H394" t="str">
            <v>M</v>
          </cell>
          <cell r="I394" t="str">
            <v>UKS Cisek</v>
          </cell>
          <cell r="J394" t="str">
            <v>UKS CISEK</v>
          </cell>
          <cell r="K394" t="str">
            <v>opolskie</v>
          </cell>
        </row>
        <row r="395">
          <cell r="A395" t="str">
            <v>BŁASIAK Emilia</v>
          </cell>
          <cell r="B395">
            <v>45940</v>
          </cell>
          <cell r="C395" t="str">
            <v>2016/2017</v>
          </cell>
          <cell r="D395" t="str">
            <v>2016-09-08 N</v>
          </cell>
          <cell r="E395" t="str">
            <v>06762</v>
          </cell>
          <cell r="F395" t="str">
            <v>M</v>
          </cell>
          <cell r="G395">
            <v>39087</v>
          </cell>
          <cell r="H395" t="str">
            <v>K</v>
          </cell>
          <cell r="I395" t="str">
            <v>UKS Dalachów</v>
          </cell>
          <cell r="J395" t="str">
            <v>UKS DALACHÓW</v>
          </cell>
          <cell r="K395" t="str">
            <v>opolskie</v>
          </cell>
        </row>
        <row r="396">
          <cell r="A396" t="str">
            <v>DROŚ Wojciech</v>
          </cell>
          <cell r="B396">
            <v>40147</v>
          </cell>
          <cell r="C396" t="str">
            <v>2016/2017</v>
          </cell>
          <cell r="D396" t="str">
            <v>2016-09-08 LO</v>
          </cell>
          <cell r="E396" t="str">
            <v>06772</v>
          </cell>
          <cell r="F396" t="str">
            <v>M</v>
          </cell>
          <cell r="G396">
            <v>37335</v>
          </cell>
          <cell r="H396" t="str">
            <v>M</v>
          </cell>
          <cell r="I396" t="str">
            <v>UKS Dalachów</v>
          </cell>
          <cell r="J396" t="str">
            <v>UKS DALACHÓW</v>
          </cell>
          <cell r="K396" t="str">
            <v>opolskie</v>
          </cell>
        </row>
        <row r="397">
          <cell r="A397" t="str">
            <v>FURMAŃSKI Piotr</v>
          </cell>
          <cell r="B397">
            <v>44003</v>
          </cell>
          <cell r="C397" t="str">
            <v>2016/2017</v>
          </cell>
          <cell r="D397" t="str">
            <v>2016-09-08 LO</v>
          </cell>
          <cell r="E397" t="str">
            <v>06768</v>
          </cell>
          <cell r="F397" t="str">
            <v>M</v>
          </cell>
          <cell r="G397">
            <v>38542</v>
          </cell>
          <cell r="H397" t="str">
            <v>M</v>
          </cell>
          <cell r="I397" t="str">
            <v>UKS Dalachów</v>
          </cell>
          <cell r="J397" t="str">
            <v>UKS DALACHÓW</v>
          </cell>
          <cell r="K397" t="str">
            <v>opolskie</v>
          </cell>
        </row>
        <row r="398">
          <cell r="A398" t="str">
            <v>JACHYMCZYK Julia</v>
          </cell>
          <cell r="B398">
            <v>44851</v>
          </cell>
          <cell r="C398" t="str">
            <v>2016/2017</v>
          </cell>
          <cell r="D398" t="str">
            <v>2016-09-08 LO</v>
          </cell>
          <cell r="E398" t="str">
            <v>06769</v>
          </cell>
          <cell r="F398" t="str">
            <v>M</v>
          </cell>
          <cell r="G398">
            <v>38266</v>
          </cell>
          <cell r="H398" t="str">
            <v>K</v>
          </cell>
          <cell r="I398" t="str">
            <v>UKS Dalachów</v>
          </cell>
          <cell r="J398" t="str">
            <v>UKS DALACHÓW</v>
          </cell>
          <cell r="K398" t="str">
            <v>opolskie</v>
          </cell>
        </row>
        <row r="399">
          <cell r="A399" t="str">
            <v>JURCZYK Julia</v>
          </cell>
          <cell r="B399">
            <v>44001</v>
          </cell>
          <cell r="C399" t="str">
            <v>2016/2017</v>
          </cell>
          <cell r="D399" t="str">
            <v>2016-09-08 LO</v>
          </cell>
          <cell r="E399" t="str">
            <v>06766</v>
          </cell>
          <cell r="F399" t="str">
            <v>M</v>
          </cell>
          <cell r="G399">
            <v>38389</v>
          </cell>
          <cell r="H399" t="str">
            <v>K</v>
          </cell>
          <cell r="I399" t="str">
            <v>UKS Dalachów</v>
          </cell>
          <cell r="J399" t="str">
            <v>UKS DALACHÓW</v>
          </cell>
          <cell r="K399" t="str">
            <v>opolskie</v>
          </cell>
        </row>
        <row r="400">
          <cell r="A400" t="str">
            <v>JURCZYK Kacper</v>
          </cell>
          <cell r="B400">
            <v>44900</v>
          </cell>
          <cell r="C400" t="str">
            <v>2016/2017</v>
          </cell>
          <cell r="D400" t="str">
            <v>2016-09-08 LO</v>
          </cell>
          <cell r="E400" t="str">
            <v>06765</v>
          </cell>
          <cell r="F400" t="str">
            <v>M</v>
          </cell>
          <cell r="G400">
            <v>39449</v>
          </cell>
          <cell r="H400" t="str">
            <v>M</v>
          </cell>
          <cell r="I400" t="str">
            <v>UKS Dalachów</v>
          </cell>
          <cell r="J400" t="str">
            <v>UKS DALACHÓW</v>
          </cell>
          <cell r="K400" t="str">
            <v>opolskie</v>
          </cell>
        </row>
        <row r="401">
          <cell r="A401" t="str">
            <v>MAŁY Anna</v>
          </cell>
          <cell r="B401">
            <v>37661</v>
          </cell>
          <cell r="C401" t="str">
            <v>2016/2017</v>
          </cell>
          <cell r="D401" t="str">
            <v>2016-09-08 LO</v>
          </cell>
          <cell r="E401" t="str">
            <v>06779</v>
          </cell>
          <cell r="F401" t="str">
            <v>M</v>
          </cell>
          <cell r="G401">
            <v>37144</v>
          </cell>
          <cell r="H401" t="str">
            <v>K</v>
          </cell>
          <cell r="I401" t="str">
            <v>UKS Dalachów</v>
          </cell>
          <cell r="J401" t="str">
            <v>UKS DALACHÓW</v>
          </cell>
          <cell r="K401" t="str">
            <v>opolskie</v>
          </cell>
        </row>
        <row r="402">
          <cell r="A402" t="str">
            <v>MORAWIAK Cyprian</v>
          </cell>
          <cell r="B402">
            <v>38491</v>
          </cell>
          <cell r="C402" t="str">
            <v>2016/2017</v>
          </cell>
          <cell r="D402" t="str">
            <v>2016-09-08 LO</v>
          </cell>
          <cell r="E402" t="str">
            <v>06773</v>
          </cell>
          <cell r="F402" t="str">
            <v>M</v>
          </cell>
          <cell r="G402">
            <v>37142</v>
          </cell>
          <cell r="H402" t="str">
            <v>M</v>
          </cell>
          <cell r="I402" t="str">
            <v>UKS Dalachów</v>
          </cell>
          <cell r="J402" t="str">
            <v>UKS DALACHÓW</v>
          </cell>
          <cell r="K402" t="str">
            <v>opolskie</v>
          </cell>
        </row>
        <row r="403">
          <cell r="A403" t="str">
            <v>OLSZOWA Dominika</v>
          </cell>
          <cell r="B403">
            <v>44002</v>
          </cell>
          <cell r="C403" t="str">
            <v>2016/2017</v>
          </cell>
          <cell r="D403" t="str">
            <v>2016-09-08 LO</v>
          </cell>
          <cell r="E403" t="str">
            <v>06767</v>
          </cell>
          <cell r="F403" t="str">
            <v>M</v>
          </cell>
          <cell r="G403">
            <v>38703</v>
          </cell>
          <cell r="H403" t="str">
            <v>K</v>
          </cell>
          <cell r="I403" t="str">
            <v>UKS Dalachów</v>
          </cell>
          <cell r="J403" t="str">
            <v>UKS DALACHÓW</v>
          </cell>
          <cell r="K403" t="str">
            <v>opolskie</v>
          </cell>
        </row>
        <row r="404">
          <cell r="A404" t="str">
            <v>PAWLACZYK Katarzyna</v>
          </cell>
          <cell r="B404">
            <v>14528</v>
          </cell>
          <cell r="C404" t="str">
            <v>2016/2017</v>
          </cell>
          <cell r="D404" t="str">
            <v>2016-09-08 LO</v>
          </cell>
          <cell r="E404" t="str">
            <v>06777</v>
          </cell>
          <cell r="F404" t="str">
            <v>S</v>
          </cell>
          <cell r="G404">
            <v>33560</v>
          </cell>
          <cell r="H404" t="str">
            <v>K</v>
          </cell>
          <cell r="I404" t="str">
            <v>UKS Dalachów</v>
          </cell>
          <cell r="J404" t="str">
            <v>UKS DALACHÓW</v>
          </cell>
          <cell r="K404" t="str">
            <v>opolskie</v>
          </cell>
        </row>
        <row r="405">
          <cell r="A405" t="str">
            <v>PINKOSZ Agnieszka</v>
          </cell>
          <cell r="B405">
            <v>14529</v>
          </cell>
          <cell r="C405" t="str">
            <v>2016/2017</v>
          </cell>
          <cell r="D405" t="str">
            <v>2016-09-08 LO</v>
          </cell>
          <cell r="E405" t="str">
            <v>06778</v>
          </cell>
          <cell r="F405" t="str">
            <v>S</v>
          </cell>
          <cell r="G405">
            <v>33219</v>
          </cell>
          <cell r="H405" t="str">
            <v>K</v>
          </cell>
          <cell r="I405" t="str">
            <v>UKS Dalachów</v>
          </cell>
          <cell r="J405" t="str">
            <v>UKS DALACHÓW</v>
          </cell>
          <cell r="K405" t="str">
            <v>opolskie</v>
          </cell>
        </row>
        <row r="406">
          <cell r="A406" t="str">
            <v>PINKOSZ Roman</v>
          </cell>
          <cell r="B406">
            <v>42053</v>
          </cell>
          <cell r="C406" t="str">
            <v>2016/2017</v>
          </cell>
          <cell r="D406" t="str">
            <v>2016-09-08 LO</v>
          </cell>
          <cell r="E406" t="str">
            <v>06780</v>
          </cell>
          <cell r="F406" t="str">
            <v>S</v>
          </cell>
          <cell r="G406">
            <v>22239</v>
          </cell>
          <cell r="H406" t="str">
            <v>M</v>
          </cell>
          <cell r="I406" t="str">
            <v>UKS Dalachów</v>
          </cell>
          <cell r="J406" t="str">
            <v>UKS DALACHÓW</v>
          </cell>
          <cell r="K406" t="str">
            <v>opolskie</v>
          </cell>
        </row>
        <row r="407">
          <cell r="A407" t="str">
            <v>PINKOSZ Sandra</v>
          </cell>
          <cell r="B407">
            <v>45939</v>
          </cell>
          <cell r="C407" t="str">
            <v>2016/2017</v>
          </cell>
          <cell r="D407" t="str">
            <v>2016-09-08 N</v>
          </cell>
          <cell r="E407" t="str">
            <v>06760</v>
          </cell>
          <cell r="F407" t="str">
            <v>M</v>
          </cell>
          <cell r="G407">
            <v>39597</v>
          </cell>
          <cell r="H407" t="str">
            <v>K</v>
          </cell>
          <cell r="I407" t="str">
            <v>UKS Dalachów</v>
          </cell>
          <cell r="J407" t="str">
            <v>UKS DALACHÓW</v>
          </cell>
          <cell r="K407" t="str">
            <v>opolskie</v>
          </cell>
        </row>
        <row r="408">
          <cell r="A408" t="str">
            <v>PLEWA Łukasz</v>
          </cell>
          <cell r="B408">
            <v>35860</v>
          </cell>
          <cell r="C408" t="str">
            <v>2016/2017</v>
          </cell>
          <cell r="D408" t="str">
            <v>2016-09-08 LO</v>
          </cell>
          <cell r="E408" t="str">
            <v>06775</v>
          </cell>
          <cell r="F408" t="str">
            <v>M</v>
          </cell>
          <cell r="G408">
            <v>37040</v>
          </cell>
          <cell r="H408" t="str">
            <v>M</v>
          </cell>
          <cell r="I408" t="str">
            <v>UKS Dalachów</v>
          </cell>
          <cell r="J408" t="str">
            <v>UKS DALACHÓW</v>
          </cell>
          <cell r="K408" t="str">
            <v>opolskie</v>
          </cell>
        </row>
        <row r="409">
          <cell r="A409" t="str">
            <v>RAMUS Mateusz</v>
          </cell>
          <cell r="B409">
            <v>44901</v>
          </cell>
          <cell r="C409" t="str">
            <v>2016/2017</v>
          </cell>
          <cell r="D409" t="str">
            <v>2016-09-08 LO</v>
          </cell>
          <cell r="E409" t="str">
            <v>06764</v>
          </cell>
          <cell r="F409" t="str">
            <v>M</v>
          </cell>
          <cell r="G409">
            <v>39283</v>
          </cell>
          <cell r="H409" t="str">
            <v>M</v>
          </cell>
          <cell r="I409" t="str">
            <v>UKS Dalachów</v>
          </cell>
          <cell r="J409" t="str">
            <v>UKS DALACHÓW</v>
          </cell>
          <cell r="K409" t="str">
            <v>opolskie</v>
          </cell>
        </row>
        <row r="410">
          <cell r="A410" t="str">
            <v>SIERADZKA Barbara</v>
          </cell>
          <cell r="B410">
            <v>44852</v>
          </cell>
          <cell r="C410" t="str">
            <v>2016/2017</v>
          </cell>
          <cell r="D410" t="str">
            <v>2016-09-08 LO</v>
          </cell>
          <cell r="E410" t="str">
            <v>06770</v>
          </cell>
          <cell r="F410" t="str">
            <v>M</v>
          </cell>
          <cell r="G410">
            <v>37956</v>
          </cell>
          <cell r="H410" t="str">
            <v>K</v>
          </cell>
          <cell r="I410" t="str">
            <v>UKS Dalachów</v>
          </cell>
          <cell r="J410" t="str">
            <v>UKS DALACHÓW</v>
          </cell>
          <cell r="K410" t="str">
            <v>opolskie</v>
          </cell>
        </row>
        <row r="411">
          <cell r="A411" t="str">
            <v>SOBERA Julia</v>
          </cell>
          <cell r="B411">
            <v>45938</v>
          </cell>
          <cell r="C411" t="str">
            <v>2016/2017</v>
          </cell>
          <cell r="D411" t="str">
            <v>2016-09-08 N</v>
          </cell>
          <cell r="E411" t="str">
            <v>06759</v>
          </cell>
          <cell r="F411" t="str">
            <v>M</v>
          </cell>
          <cell r="G411">
            <v>39489</v>
          </cell>
          <cell r="H411" t="str">
            <v>K</v>
          </cell>
          <cell r="I411" t="str">
            <v>UKS Dalachów</v>
          </cell>
          <cell r="J411" t="str">
            <v>UKS DALACHÓW</v>
          </cell>
          <cell r="K411" t="str">
            <v>opolskie</v>
          </cell>
        </row>
        <row r="412">
          <cell r="A412" t="str">
            <v>SZLAS Dominik</v>
          </cell>
          <cell r="B412">
            <v>44853</v>
          </cell>
          <cell r="C412" t="str">
            <v>2016/2017</v>
          </cell>
          <cell r="D412" t="str">
            <v>2016-09-08 LO</v>
          </cell>
          <cell r="E412" t="str">
            <v>06763</v>
          </cell>
          <cell r="F412" t="str">
            <v>M</v>
          </cell>
          <cell r="G412">
            <v>39150</v>
          </cell>
          <cell r="H412" t="str">
            <v>M</v>
          </cell>
          <cell r="I412" t="str">
            <v>UKS Dalachów</v>
          </cell>
          <cell r="J412" t="str">
            <v>UKS DALACHÓW</v>
          </cell>
          <cell r="K412" t="str">
            <v>opolskie</v>
          </cell>
        </row>
        <row r="413">
          <cell r="A413" t="str">
            <v>ZAJĄC Aleksandra</v>
          </cell>
          <cell r="B413">
            <v>38811</v>
          </cell>
          <cell r="C413" t="str">
            <v>2016/2017</v>
          </cell>
          <cell r="D413" t="str">
            <v>2016-09-08 LO</v>
          </cell>
          <cell r="E413" t="str">
            <v>06771</v>
          </cell>
          <cell r="F413" t="str">
            <v>M</v>
          </cell>
          <cell r="G413">
            <v>37487</v>
          </cell>
          <cell r="H413" t="str">
            <v>K</v>
          </cell>
          <cell r="I413" t="str">
            <v>UKS Dalachów</v>
          </cell>
          <cell r="J413" t="str">
            <v>UKS DALACHÓW</v>
          </cell>
          <cell r="K413" t="str">
            <v>opolskie</v>
          </cell>
        </row>
        <row r="414">
          <cell r="A414" t="str">
            <v>ZAJĄC Karolina</v>
          </cell>
          <cell r="B414">
            <v>29717</v>
          </cell>
          <cell r="C414" t="str">
            <v>2016/2017</v>
          </cell>
          <cell r="D414" t="str">
            <v>2016-09-08 LO</v>
          </cell>
          <cell r="E414" t="str">
            <v>06776</v>
          </cell>
          <cell r="F414" t="str">
            <v>S</v>
          </cell>
          <cell r="G414">
            <v>35580</v>
          </cell>
          <cell r="H414" t="str">
            <v>K</v>
          </cell>
          <cell r="I414" t="str">
            <v>UKS Dalachów</v>
          </cell>
          <cell r="J414" t="str">
            <v>UKS DALACHÓW</v>
          </cell>
          <cell r="K414" t="str">
            <v>opolskie</v>
          </cell>
        </row>
        <row r="415">
          <cell r="A415" t="str">
            <v>ZAJĄC Katarzyna</v>
          </cell>
          <cell r="B415">
            <v>44902</v>
          </cell>
          <cell r="C415" t="str">
            <v>2016/2017</v>
          </cell>
          <cell r="D415" t="str">
            <v>2016-09-08 LO</v>
          </cell>
          <cell r="E415" t="str">
            <v>06761</v>
          </cell>
          <cell r="F415" t="str">
            <v>M</v>
          </cell>
          <cell r="G415">
            <v>39425</v>
          </cell>
          <cell r="H415" t="str">
            <v>K</v>
          </cell>
          <cell r="I415" t="str">
            <v>UKS Dalachów</v>
          </cell>
          <cell r="J415" t="str">
            <v>UKS DALACHÓW</v>
          </cell>
          <cell r="K415" t="str">
            <v>opolskie</v>
          </cell>
        </row>
        <row r="416">
          <cell r="A416" t="str">
            <v>ZAJĄC Mateusz</v>
          </cell>
          <cell r="B416">
            <v>35859</v>
          </cell>
          <cell r="C416" t="str">
            <v>2016/2017</v>
          </cell>
          <cell r="D416" t="str">
            <v>2016-09-08 LO</v>
          </cell>
          <cell r="E416" t="str">
            <v>06774</v>
          </cell>
          <cell r="F416" t="str">
            <v>M</v>
          </cell>
          <cell r="G416">
            <v>36937</v>
          </cell>
          <cell r="H416" t="str">
            <v>M</v>
          </cell>
          <cell r="I416" t="str">
            <v>UKS Dalachów</v>
          </cell>
          <cell r="J416" t="str">
            <v>UKS DALACHÓW</v>
          </cell>
          <cell r="K416" t="str">
            <v>opolskie</v>
          </cell>
        </row>
        <row r="417">
          <cell r="A417" t="str">
            <v>BIELECKI Grzegorz</v>
          </cell>
          <cell r="B417">
            <v>31958</v>
          </cell>
          <cell r="C417" t="str">
            <v>2016/2017</v>
          </cell>
          <cell r="D417" t="str">
            <v>2016-08-21 LO</v>
          </cell>
          <cell r="E417" t="str">
            <v>02030</v>
          </cell>
          <cell r="F417" t="str">
            <v>S</v>
          </cell>
          <cell r="G417">
            <v>22949</v>
          </cell>
          <cell r="H417" t="str">
            <v>M</v>
          </cell>
          <cell r="I417" t="str">
            <v>UKS LOTNIK Olesno</v>
          </cell>
          <cell r="J417" t="str">
            <v>UKS LOTNIK OLESNO</v>
          </cell>
          <cell r="K417" t="str">
            <v>opolskie</v>
          </cell>
        </row>
        <row r="418">
          <cell r="A418" t="str">
            <v>FENT Bartosz</v>
          </cell>
          <cell r="B418">
            <v>45248</v>
          </cell>
          <cell r="C418" t="str">
            <v>2016/2017</v>
          </cell>
          <cell r="D418" t="str">
            <v>2016-08-21 N</v>
          </cell>
          <cell r="E418" t="str">
            <v>02033</v>
          </cell>
          <cell r="F418" t="str">
            <v>S</v>
          </cell>
          <cell r="G418">
            <v>31134</v>
          </cell>
          <cell r="H418" t="str">
            <v>M</v>
          </cell>
          <cell r="I418" t="str">
            <v>UKS LOTNIK Olesno</v>
          </cell>
          <cell r="J418" t="str">
            <v>UKS LOTNIK OLESNO</v>
          </cell>
          <cell r="K418" t="str">
            <v>opolskie</v>
          </cell>
        </row>
        <row r="419">
          <cell r="A419" t="str">
            <v>KOSIŃSKI Jan</v>
          </cell>
          <cell r="B419">
            <v>45247</v>
          </cell>
          <cell r="C419" t="str">
            <v>2016/2017</v>
          </cell>
          <cell r="D419" t="str">
            <v>2016-08-21 N</v>
          </cell>
          <cell r="E419" t="str">
            <v>02032</v>
          </cell>
          <cell r="F419" t="str">
            <v>S</v>
          </cell>
          <cell r="G419">
            <v>18797</v>
          </cell>
          <cell r="H419" t="str">
            <v>M</v>
          </cell>
          <cell r="I419" t="str">
            <v>UKS LOTNIK Olesno</v>
          </cell>
          <cell r="J419" t="str">
            <v>UKS LOTNIK OLESNO</v>
          </cell>
          <cell r="K419" t="str">
            <v>opolskie</v>
          </cell>
        </row>
        <row r="420">
          <cell r="A420" t="str">
            <v>KUBICA Jarosław</v>
          </cell>
          <cell r="B420">
            <v>30263</v>
          </cell>
          <cell r="C420" t="str">
            <v>2016/2017</v>
          </cell>
          <cell r="D420" t="str">
            <v>2016-08-21 LO</v>
          </cell>
          <cell r="E420" t="str">
            <v>02031</v>
          </cell>
          <cell r="F420" t="str">
            <v>S</v>
          </cell>
          <cell r="G420">
            <v>26755</v>
          </cell>
          <cell r="H420" t="str">
            <v>M</v>
          </cell>
          <cell r="I420" t="str">
            <v>UKS LOTNIK Olesno</v>
          </cell>
          <cell r="J420" t="str">
            <v>UKS LOTNIK OLESNO</v>
          </cell>
          <cell r="K420" t="str">
            <v>opolskie</v>
          </cell>
        </row>
        <row r="421">
          <cell r="A421" t="str">
            <v>KUTYNIA Adam</v>
          </cell>
          <cell r="B421">
            <v>40509</v>
          </cell>
          <cell r="C421" t="str">
            <v>2016/2017</v>
          </cell>
          <cell r="D421" t="str">
            <v>2016-08-21 LO</v>
          </cell>
          <cell r="E421" t="str">
            <v>02029</v>
          </cell>
          <cell r="F421" t="str">
            <v>S</v>
          </cell>
          <cell r="G421">
            <v>28478</v>
          </cell>
          <cell r="H421" t="str">
            <v>M</v>
          </cell>
          <cell r="I421" t="str">
            <v>UKS LOTNIK Olesno</v>
          </cell>
          <cell r="J421" t="str">
            <v>UKS LOTNIK OLESNO</v>
          </cell>
          <cell r="K421" t="str">
            <v>opolskie</v>
          </cell>
        </row>
        <row r="422">
          <cell r="A422" t="str">
            <v>ORZESZYNA Zbigniew</v>
          </cell>
          <cell r="B422">
            <v>25405</v>
          </cell>
          <cell r="C422" t="str">
            <v>2016/2017</v>
          </cell>
          <cell r="D422" t="str">
            <v>2016-08-21 LO</v>
          </cell>
          <cell r="E422" t="str">
            <v>02028</v>
          </cell>
          <cell r="F422" t="str">
            <v>S</v>
          </cell>
          <cell r="G422">
            <v>23071</v>
          </cell>
          <cell r="H422" t="str">
            <v>M</v>
          </cell>
          <cell r="I422" t="str">
            <v>UKS LOTNIK Olesno</v>
          </cell>
          <cell r="J422" t="str">
            <v>UKS LOTNIK OLESNO</v>
          </cell>
          <cell r="K422" t="str">
            <v>opolskie</v>
          </cell>
        </row>
        <row r="423">
          <cell r="A423" t="str">
            <v>BANIA Tomasz</v>
          </cell>
          <cell r="B423">
            <v>41877</v>
          </cell>
          <cell r="C423" t="str">
            <v>2016/2017</v>
          </cell>
          <cell r="D423" t="str">
            <v>2016-07-03 LO</v>
          </cell>
          <cell r="E423" t="str">
            <v>00030</v>
          </cell>
          <cell r="F423" t="str">
            <v>M</v>
          </cell>
          <cell r="G423">
            <v>38400</v>
          </cell>
          <cell r="H423" t="str">
            <v>M</v>
          </cell>
          <cell r="I423" t="str">
            <v>UKS MOS Opole</v>
          </cell>
          <cell r="J423" t="str">
            <v>UKS MOS OPOLE</v>
          </cell>
          <cell r="K423" t="str">
            <v>opolskie</v>
          </cell>
        </row>
        <row r="424">
          <cell r="A424" t="str">
            <v>GLANOWSKA Maja</v>
          </cell>
          <cell r="B424">
            <v>46802</v>
          </cell>
          <cell r="C424" t="str">
            <v>2016/2017</v>
          </cell>
          <cell r="D424" t="str">
            <v>2017-03-31 N INDYW.</v>
          </cell>
          <cell r="E424" t="str">
            <v>09814</v>
          </cell>
          <cell r="F424" t="str">
            <v>M</v>
          </cell>
          <cell r="G424">
            <v>38221</v>
          </cell>
          <cell r="H424" t="str">
            <v>K</v>
          </cell>
          <cell r="I424" t="str">
            <v>UKS MOS Opole</v>
          </cell>
          <cell r="J424" t="str">
            <v>UKS MOS OPOLE</v>
          </cell>
          <cell r="K424" t="str">
            <v>opolskie</v>
          </cell>
        </row>
        <row r="425">
          <cell r="A425" t="str">
            <v>GUMULIŃSKI Paweł</v>
          </cell>
          <cell r="B425">
            <v>36694</v>
          </cell>
          <cell r="C425" t="str">
            <v>2016/2017</v>
          </cell>
          <cell r="D425" t="str">
            <v>2016-07-03 LO</v>
          </cell>
          <cell r="E425" t="str">
            <v>00028</v>
          </cell>
          <cell r="F425" t="str">
            <v>M</v>
          </cell>
          <cell r="G425">
            <v>36678</v>
          </cell>
          <cell r="H425" t="str">
            <v>M</v>
          </cell>
          <cell r="I425" t="str">
            <v>UKS MOS Opole</v>
          </cell>
          <cell r="J425" t="str">
            <v>UKS MOS OPOLE</v>
          </cell>
          <cell r="K425" t="str">
            <v>opolskie</v>
          </cell>
        </row>
        <row r="426">
          <cell r="A426" t="str">
            <v>GUMULIŃSKI Piotr</v>
          </cell>
          <cell r="B426">
            <v>41658</v>
          </cell>
          <cell r="C426" t="str">
            <v>2016/2017</v>
          </cell>
          <cell r="D426" t="str">
            <v>2016-07-03 LO</v>
          </cell>
          <cell r="E426" t="str">
            <v>00029</v>
          </cell>
          <cell r="F426" t="str">
            <v>M</v>
          </cell>
          <cell r="G426">
            <v>36678</v>
          </cell>
          <cell r="H426" t="str">
            <v>M</v>
          </cell>
          <cell r="I426" t="str">
            <v>UKS MOS Opole</v>
          </cell>
          <cell r="J426" t="str">
            <v>UKS MOS OPOLE</v>
          </cell>
          <cell r="K426" t="str">
            <v>opolskie</v>
          </cell>
        </row>
        <row r="427">
          <cell r="A427" t="str">
            <v>KULIG Tomasz</v>
          </cell>
          <cell r="B427">
            <v>46804</v>
          </cell>
          <cell r="C427" t="str">
            <v>2016/2017</v>
          </cell>
          <cell r="D427" t="str">
            <v>2017-03-31 N INDYW.</v>
          </cell>
          <cell r="E427" t="str">
            <v>09816</v>
          </cell>
          <cell r="F427" t="str">
            <v>M</v>
          </cell>
          <cell r="G427">
            <v>38072</v>
          </cell>
          <cell r="H427" t="str">
            <v>M</v>
          </cell>
          <cell r="I427" t="str">
            <v>UKS MOS Opole</v>
          </cell>
          <cell r="J427" t="str">
            <v>UKS MOS OPOLE</v>
          </cell>
          <cell r="K427" t="str">
            <v>opolskie</v>
          </cell>
        </row>
        <row r="428">
          <cell r="A428" t="str">
            <v>MYKICKI Kamil</v>
          </cell>
          <cell r="B428">
            <v>43118</v>
          </cell>
          <cell r="C428" t="str">
            <v>2016/2017</v>
          </cell>
          <cell r="D428" t="str">
            <v>2016-11-17 WYCOFANIE LICENCJI 2016-07-03 LO</v>
          </cell>
          <cell r="E428" t="str">
            <v>00031</v>
          </cell>
          <cell r="F428" t="str">
            <v>M</v>
          </cell>
          <cell r="G428">
            <v>37418</v>
          </cell>
          <cell r="H428" t="str">
            <v>M</v>
          </cell>
          <cell r="I428" t="str">
            <v>UKS MOS Opole</v>
          </cell>
          <cell r="J428" t="str">
            <v>UKS MOS OPOLE</v>
          </cell>
          <cell r="K428" t="str">
            <v>opolskie</v>
          </cell>
        </row>
        <row r="429">
          <cell r="A429" t="str">
            <v>SCHWALBE Dawid</v>
          </cell>
          <cell r="B429">
            <v>44994</v>
          </cell>
          <cell r="C429" t="str">
            <v>2016/2017</v>
          </cell>
          <cell r="D429" t="str">
            <v>2016-07-03 N</v>
          </cell>
          <cell r="E429" t="str">
            <v>00033</v>
          </cell>
          <cell r="F429" t="str">
            <v>M</v>
          </cell>
          <cell r="G429">
            <v>37765</v>
          </cell>
          <cell r="H429" t="str">
            <v>M</v>
          </cell>
          <cell r="I429" t="str">
            <v>UKS MOS Opole</v>
          </cell>
          <cell r="J429" t="str">
            <v>UKS MOS OPOLE</v>
          </cell>
          <cell r="K429" t="str">
            <v>opolskie</v>
          </cell>
        </row>
        <row r="430">
          <cell r="A430" t="str">
            <v>SINICKA Natalia</v>
          </cell>
          <cell r="B430">
            <v>38035</v>
          </cell>
          <cell r="C430" t="str">
            <v>2016/2017</v>
          </cell>
          <cell r="D430" t="str">
            <v>2016-07-03 LO</v>
          </cell>
          <cell r="E430" t="str">
            <v>00032</v>
          </cell>
          <cell r="F430" t="str">
            <v>M</v>
          </cell>
          <cell r="G430">
            <v>36704</v>
          </cell>
          <cell r="H430" t="str">
            <v>K</v>
          </cell>
          <cell r="I430" t="str">
            <v>UKS MOS Opole</v>
          </cell>
          <cell r="J430" t="str">
            <v>UKS MOS OPOLE</v>
          </cell>
          <cell r="K430" t="str">
            <v>opolskie</v>
          </cell>
        </row>
        <row r="431">
          <cell r="A431" t="str">
            <v>SZATNY Marta</v>
          </cell>
          <cell r="B431">
            <v>46801</v>
          </cell>
          <cell r="C431" t="str">
            <v>2016/2017</v>
          </cell>
          <cell r="D431" t="str">
            <v>2017-03-31 N INDYW.</v>
          </cell>
          <cell r="E431" t="str">
            <v>09813</v>
          </cell>
          <cell r="F431" t="str">
            <v>M</v>
          </cell>
          <cell r="G431">
            <v>37447</v>
          </cell>
          <cell r="H431" t="str">
            <v>K</v>
          </cell>
          <cell r="I431" t="str">
            <v>UKS MOS Opole</v>
          </cell>
          <cell r="J431" t="str">
            <v>UKS MOS OPOLE</v>
          </cell>
          <cell r="K431" t="str">
            <v>opolskie</v>
          </cell>
        </row>
        <row r="432">
          <cell r="A432" t="str">
            <v>WÓJTOWICZ Wojciech</v>
          </cell>
          <cell r="B432">
            <v>46803</v>
          </cell>
          <cell r="C432" t="str">
            <v>2016/2017</v>
          </cell>
          <cell r="D432" t="str">
            <v>2017-03-31 N INDYW.</v>
          </cell>
          <cell r="E432" t="str">
            <v>09815</v>
          </cell>
          <cell r="F432" t="str">
            <v>M</v>
          </cell>
          <cell r="G432">
            <v>38425</v>
          </cell>
          <cell r="H432" t="str">
            <v>M</v>
          </cell>
          <cell r="I432" t="str">
            <v>UKS MOS Opole</v>
          </cell>
          <cell r="J432" t="str">
            <v>UKS MOS OPOLE</v>
          </cell>
          <cell r="K432" t="str">
            <v>opolskie</v>
          </cell>
        </row>
        <row r="433">
          <cell r="A433" t="str">
            <v>ADASZYŃSKI Mateusz</v>
          </cell>
          <cell r="B433">
            <v>45581</v>
          </cell>
          <cell r="C433" t="str">
            <v>2016/2017</v>
          </cell>
          <cell r="D433" t="str">
            <v>2016-09-02 N</v>
          </cell>
          <cell r="E433" t="str">
            <v>04298</v>
          </cell>
          <cell r="F433" t="str">
            <v>M</v>
          </cell>
          <cell r="G433">
            <v>38947</v>
          </cell>
          <cell r="H433" t="str">
            <v>M</v>
          </cell>
          <cell r="I433" t="str">
            <v>UKS SOKOLIK Niemodlin</v>
          </cell>
          <cell r="J433" t="str">
            <v>UKS SOKOLIK NIEMODLIN</v>
          </cell>
          <cell r="K433" t="str">
            <v>opolskie</v>
          </cell>
        </row>
        <row r="434">
          <cell r="A434" t="str">
            <v>BIERNACKA Amelia</v>
          </cell>
          <cell r="B434">
            <v>45578</v>
          </cell>
          <cell r="C434" t="str">
            <v>2016/2017</v>
          </cell>
          <cell r="D434" t="str">
            <v>2016-09-02 N</v>
          </cell>
          <cell r="E434" t="str">
            <v>04295</v>
          </cell>
          <cell r="F434" t="str">
            <v>M</v>
          </cell>
          <cell r="G434">
            <v>39740</v>
          </cell>
          <cell r="H434" t="str">
            <v>K</v>
          </cell>
          <cell r="I434" t="str">
            <v>UKS SOKOLIK Niemodlin</v>
          </cell>
          <cell r="J434" t="str">
            <v>UKS SOKOLIK NIEMODLIN</v>
          </cell>
          <cell r="K434" t="str">
            <v>opolskie</v>
          </cell>
        </row>
        <row r="435">
          <cell r="A435" t="str">
            <v>BROWARSKA Iga</v>
          </cell>
          <cell r="B435">
            <v>44569</v>
          </cell>
          <cell r="C435" t="str">
            <v>2016/2017</v>
          </cell>
          <cell r="D435" t="str">
            <v>2016-09-15 LO</v>
          </cell>
          <cell r="E435" t="str">
            <v>08470</v>
          </cell>
          <cell r="F435" t="str">
            <v>M</v>
          </cell>
          <cell r="G435">
            <v>39455</v>
          </cell>
          <cell r="H435" t="str">
            <v>K</v>
          </cell>
          <cell r="I435" t="str">
            <v>UKS SOKOLIK Niemodlin</v>
          </cell>
          <cell r="J435" t="str">
            <v>UKS SOKOLIK NIEMODLIN</v>
          </cell>
          <cell r="K435" t="str">
            <v>opolskie</v>
          </cell>
        </row>
        <row r="436">
          <cell r="A436" t="str">
            <v>CEMPA Milena</v>
          </cell>
          <cell r="B436">
            <v>45576</v>
          </cell>
          <cell r="C436" t="str">
            <v>2016/2017</v>
          </cell>
          <cell r="D436" t="str">
            <v>2016-09-02 N</v>
          </cell>
          <cell r="E436" t="str">
            <v>04293</v>
          </cell>
          <cell r="F436" t="str">
            <v>M</v>
          </cell>
          <cell r="G436">
            <v>38557</v>
          </cell>
          <cell r="H436" t="str">
            <v>K</v>
          </cell>
          <cell r="I436" t="str">
            <v>UKS SOKOLIK Niemodlin</v>
          </cell>
          <cell r="J436" t="str">
            <v>UKS SOKOLIK NIEMODLIN</v>
          </cell>
          <cell r="K436" t="str">
            <v>opolskie</v>
          </cell>
        </row>
        <row r="437">
          <cell r="A437" t="str">
            <v>CEMPKA Mateusz</v>
          </cell>
          <cell r="B437">
            <v>45583</v>
          </cell>
          <cell r="C437" t="str">
            <v>2016/2017</v>
          </cell>
          <cell r="D437" t="str">
            <v>2016-09-02 N</v>
          </cell>
          <cell r="E437" t="str">
            <v>04300</v>
          </cell>
          <cell r="F437" t="str">
            <v>M</v>
          </cell>
          <cell r="G437">
            <v>39031</v>
          </cell>
          <cell r="H437" t="str">
            <v>M</v>
          </cell>
          <cell r="I437" t="str">
            <v>UKS SOKOLIK Niemodlin</v>
          </cell>
          <cell r="J437" t="str">
            <v>UKS SOKOLIK NIEMODLIN</v>
          </cell>
          <cell r="K437" t="str">
            <v>opolskie</v>
          </cell>
        </row>
        <row r="438">
          <cell r="A438" t="str">
            <v>CICHOSZ Justyna</v>
          </cell>
          <cell r="B438">
            <v>44568</v>
          </cell>
          <cell r="C438" t="str">
            <v>2016/2017</v>
          </cell>
          <cell r="D438" t="str">
            <v>2016-09-02 LO</v>
          </cell>
          <cell r="E438" t="str">
            <v>04284</v>
          </cell>
          <cell r="F438" t="str">
            <v>M</v>
          </cell>
          <cell r="G438">
            <v>39390</v>
          </cell>
          <cell r="H438" t="str">
            <v>K</v>
          </cell>
          <cell r="I438" t="str">
            <v>UKS SOKOLIK Niemodlin</v>
          </cell>
          <cell r="J438" t="str">
            <v>UKS SOKOLIK NIEMODLIN</v>
          </cell>
          <cell r="K438" t="str">
            <v>opolskie</v>
          </cell>
        </row>
        <row r="439">
          <cell r="A439" t="str">
            <v>CICHOSZ Klaudia</v>
          </cell>
          <cell r="B439">
            <v>45580</v>
          </cell>
          <cell r="C439" t="str">
            <v>2016/2017</v>
          </cell>
          <cell r="D439" t="str">
            <v>2016-09-02 N</v>
          </cell>
          <cell r="E439" t="str">
            <v>04297</v>
          </cell>
          <cell r="F439" t="str">
            <v>M</v>
          </cell>
          <cell r="G439">
            <v>38091</v>
          </cell>
          <cell r="H439" t="str">
            <v>K</v>
          </cell>
          <cell r="I439" t="str">
            <v>UKS SOKOLIK Niemodlin</v>
          </cell>
          <cell r="J439" t="str">
            <v>UKS SOKOLIK NIEMODLIN</v>
          </cell>
          <cell r="K439" t="str">
            <v>opolskie</v>
          </cell>
        </row>
        <row r="440">
          <cell r="A440" t="str">
            <v>KASZUBA Wiktoria</v>
          </cell>
          <cell r="B440">
            <v>46160</v>
          </cell>
          <cell r="C440" t="str">
            <v>2016/2017</v>
          </cell>
          <cell r="D440" t="str">
            <v>2016-09-14 LO</v>
          </cell>
          <cell r="E440" t="str">
            <v>08405</v>
          </cell>
          <cell r="F440" t="str">
            <v>M</v>
          </cell>
          <cell r="G440">
            <v>39453</v>
          </cell>
          <cell r="H440" t="str">
            <v>K</v>
          </cell>
          <cell r="I440" t="str">
            <v>UKS SOKOLIK Niemodlin</v>
          </cell>
          <cell r="J440" t="str">
            <v>UKS SOKOLIK NIEMODLIN</v>
          </cell>
          <cell r="K440" t="str">
            <v>opolskie</v>
          </cell>
        </row>
        <row r="441">
          <cell r="A441" t="str">
            <v>KLIŚ Martyna</v>
          </cell>
          <cell r="B441">
            <v>45574</v>
          </cell>
          <cell r="C441" t="str">
            <v>2016/2017</v>
          </cell>
          <cell r="D441" t="str">
            <v>2016-09-02 N</v>
          </cell>
          <cell r="E441" t="str">
            <v>04291</v>
          </cell>
          <cell r="F441" t="str">
            <v>M</v>
          </cell>
          <cell r="G441">
            <v>38746</v>
          </cell>
          <cell r="H441" t="str">
            <v>K</v>
          </cell>
          <cell r="I441" t="str">
            <v>UKS SOKOLIK Niemodlin</v>
          </cell>
          <cell r="J441" t="str">
            <v>UKS SOKOLIK NIEMODLIN</v>
          </cell>
          <cell r="K441" t="str">
            <v>opolskie</v>
          </cell>
        </row>
        <row r="442">
          <cell r="A442" t="str">
            <v>KUTYŁA Aleksandra</v>
          </cell>
          <cell r="B442">
            <v>44566</v>
          </cell>
          <cell r="C442" t="str">
            <v>2016/2017</v>
          </cell>
          <cell r="D442" t="str">
            <v>2016-09-02 LO</v>
          </cell>
          <cell r="E442" t="str">
            <v>04285</v>
          </cell>
          <cell r="F442" t="str">
            <v>M</v>
          </cell>
          <cell r="G442">
            <v>38903</v>
          </cell>
          <cell r="H442" t="str">
            <v>K</v>
          </cell>
          <cell r="I442" t="str">
            <v>UKS SOKOLIK Niemodlin</v>
          </cell>
          <cell r="J442" t="str">
            <v>UKS SOKOLIK NIEMODLIN</v>
          </cell>
          <cell r="K442" t="str">
            <v>opolskie</v>
          </cell>
        </row>
        <row r="443">
          <cell r="A443" t="str">
            <v>MLECZEK Kacper</v>
          </cell>
          <cell r="B443">
            <v>44565</v>
          </cell>
          <cell r="C443" t="str">
            <v>2016/2017</v>
          </cell>
          <cell r="D443" t="str">
            <v>2016-09-02 LO</v>
          </cell>
          <cell r="E443" t="str">
            <v>04289</v>
          </cell>
          <cell r="F443" t="str">
            <v>M</v>
          </cell>
          <cell r="G443">
            <v>38985</v>
          </cell>
          <cell r="H443" t="str">
            <v>M</v>
          </cell>
          <cell r="I443" t="str">
            <v>UKS SOKOLIK Niemodlin</v>
          </cell>
          <cell r="J443" t="str">
            <v>UKS SOKOLIK NIEMODLIN</v>
          </cell>
          <cell r="K443" t="str">
            <v>opolskie</v>
          </cell>
        </row>
        <row r="444">
          <cell r="A444" t="str">
            <v>MLECZEK Patryk</v>
          </cell>
          <cell r="B444">
            <v>44564</v>
          </cell>
          <cell r="C444" t="str">
            <v>2016/2017</v>
          </cell>
          <cell r="D444" t="str">
            <v>2016-09-02 LO</v>
          </cell>
          <cell r="E444" t="str">
            <v>04288</v>
          </cell>
          <cell r="F444" t="str">
            <v>M</v>
          </cell>
          <cell r="G444">
            <v>38985</v>
          </cell>
          <cell r="H444" t="str">
            <v>M</v>
          </cell>
          <cell r="I444" t="str">
            <v>UKS SOKOLIK Niemodlin</v>
          </cell>
          <cell r="J444" t="str">
            <v>UKS SOKOLIK NIEMODLIN</v>
          </cell>
          <cell r="K444" t="str">
            <v>opolskie</v>
          </cell>
        </row>
        <row r="445">
          <cell r="A445" t="str">
            <v>PALUSZKIEWICZ Jakub</v>
          </cell>
          <cell r="B445">
            <v>41990</v>
          </cell>
          <cell r="C445" t="str">
            <v>2016/2017</v>
          </cell>
          <cell r="D445" t="str">
            <v>2016-09-02 LO</v>
          </cell>
          <cell r="E445" t="str">
            <v>04287</v>
          </cell>
          <cell r="F445" t="str">
            <v>M</v>
          </cell>
          <cell r="G445">
            <v>38315</v>
          </cell>
          <cell r="H445" t="str">
            <v>M</v>
          </cell>
          <cell r="I445" t="str">
            <v>UKS SOKOLIK Niemodlin</v>
          </cell>
          <cell r="J445" t="str">
            <v>UKS SOKOLIK NIEMODLIN</v>
          </cell>
          <cell r="K445" t="str">
            <v>opolskie</v>
          </cell>
        </row>
        <row r="446">
          <cell r="A446" t="str">
            <v>PALUSZKIEWICZ Joanna</v>
          </cell>
          <cell r="B446">
            <v>45577</v>
          </cell>
          <cell r="C446" t="str">
            <v>2016/2017</v>
          </cell>
          <cell r="D446" t="str">
            <v>2016-09-02 N</v>
          </cell>
          <cell r="E446" t="str">
            <v>04294</v>
          </cell>
          <cell r="F446" t="str">
            <v>M</v>
          </cell>
          <cell r="G446">
            <v>38315</v>
          </cell>
          <cell r="H446" t="str">
            <v>K</v>
          </cell>
          <cell r="I446" t="str">
            <v>UKS SOKOLIK Niemodlin</v>
          </cell>
          <cell r="J446" t="str">
            <v>UKS SOKOLIK NIEMODLIN</v>
          </cell>
          <cell r="K446" t="str">
            <v>opolskie</v>
          </cell>
        </row>
        <row r="447">
          <cell r="A447" t="str">
            <v>PATRZAŁEK Mateusz</v>
          </cell>
          <cell r="B447">
            <v>42681</v>
          </cell>
          <cell r="C447" t="str">
            <v>2016/2017</v>
          </cell>
          <cell r="D447" t="str">
            <v>2016-10-12 LO</v>
          </cell>
          <cell r="E447" t="str">
            <v>09094</v>
          </cell>
          <cell r="F447" t="str">
            <v>S</v>
          </cell>
          <cell r="G447" t="str">
            <v>1996-07-14</v>
          </cell>
          <cell r="H447" t="str">
            <v>M</v>
          </cell>
          <cell r="I447" t="str">
            <v>UKS SOKOLIK Niemodlin</v>
          </cell>
          <cell r="J447" t="str">
            <v>UKS SOKOLIK NIEMODLIN</v>
          </cell>
          <cell r="K447" t="str">
            <v>opolskie</v>
          </cell>
        </row>
        <row r="448">
          <cell r="A448" t="str">
            <v>PERZYNA Amelia</v>
          </cell>
          <cell r="B448">
            <v>45579</v>
          </cell>
          <cell r="C448" t="str">
            <v>2016/2017</v>
          </cell>
          <cell r="D448" t="str">
            <v>2016-09-02 N</v>
          </cell>
          <cell r="E448" t="str">
            <v>04296</v>
          </cell>
          <cell r="F448" t="str">
            <v>M</v>
          </cell>
          <cell r="G448">
            <v>39714</v>
          </cell>
          <cell r="H448" t="str">
            <v>K</v>
          </cell>
          <cell r="I448" t="str">
            <v>UKS SOKOLIK Niemodlin</v>
          </cell>
          <cell r="J448" t="str">
            <v>UKS SOKOLIK NIEMODLIN</v>
          </cell>
          <cell r="K448" t="str">
            <v>opolskie</v>
          </cell>
        </row>
        <row r="449">
          <cell r="A449" t="str">
            <v>ROMANOWSKA Magda</v>
          </cell>
          <cell r="B449">
            <v>45573</v>
          </cell>
          <cell r="C449" t="str">
            <v>2016/2017</v>
          </cell>
          <cell r="D449" t="str">
            <v>2016-09-02 N</v>
          </cell>
          <cell r="E449" t="str">
            <v>04290</v>
          </cell>
          <cell r="F449" t="str">
            <v>M</v>
          </cell>
          <cell r="G449">
            <v>39683</v>
          </cell>
          <cell r="H449" t="str">
            <v>K</v>
          </cell>
          <cell r="I449" t="str">
            <v>UKS SOKOLIK Niemodlin</v>
          </cell>
          <cell r="J449" t="str">
            <v>UKS SOKOLIK NIEMODLIN</v>
          </cell>
          <cell r="K449" t="str">
            <v>opolskie</v>
          </cell>
        </row>
        <row r="450">
          <cell r="A450" t="str">
            <v>ROMANOWSKI Paweł</v>
          </cell>
          <cell r="B450">
            <v>45582</v>
          </cell>
          <cell r="C450" t="str">
            <v>2016/2017</v>
          </cell>
          <cell r="D450" t="str">
            <v>2016-09-02 N</v>
          </cell>
          <cell r="E450" t="str">
            <v>04299</v>
          </cell>
          <cell r="F450" t="str">
            <v>M</v>
          </cell>
          <cell r="G450">
            <v>38975</v>
          </cell>
          <cell r="H450" t="str">
            <v>M</v>
          </cell>
          <cell r="I450" t="str">
            <v>UKS SOKOLIK Niemodlin</v>
          </cell>
          <cell r="J450" t="str">
            <v>UKS SOKOLIK NIEMODLIN</v>
          </cell>
          <cell r="K450" t="str">
            <v>opolskie</v>
          </cell>
        </row>
        <row r="451">
          <cell r="A451" t="str">
            <v>WACYRA Emilia</v>
          </cell>
          <cell r="B451">
            <v>44567</v>
          </cell>
          <cell r="C451" t="str">
            <v>2016/2017</v>
          </cell>
          <cell r="D451" t="str">
            <v>2016-09-02 LO</v>
          </cell>
          <cell r="E451" t="str">
            <v>04286</v>
          </cell>
          <cell r="F451" t="str">
            <v>M</v>
          </cell>
          <cell r="G451">
            <v>38852</v>
          </cell>
          <cell r="H451" t="str">
            <v>K</v>
          </cell>
          <cell r="I451" t="str">
            <v>UKS SOKOLIK Niemodlin</v>
          </cell>
          <cell r="J451" t="str">
            <v>UKS SOKOLIK NIEMODLIN</v>
          </cell>
          <cell r="K451" t="str">
            <v>opolskie</v>
          </cell>
        </row>
        <row r="452">
          <cell r="A452" t="str">
            <v>WALCZUK Milena</v>
          </cell>
          <cell r="B452">
            <v>45575</v>
          </cell>
          <cell r="C452" t="str">
            <v>2016/2017</v>
          </cell>
          <cell r="D452" t="str">
            <v>2016-09-02 N</v>
          </cell>
          <cell r="E452" t="str">
            <v>04292</v>
          </cell>
          <cell r="F452" t="str">
            <v>M</v>
          </cell>
          <cell r="G452">
            <v>38780</v>
          </cell>
          <cell r="H452" t="str">
            <v>K</v>
          </cell>
          <cell r="I452" t="str">
            <v>UKS SOKOLIK Niemodlin</v>
          </cell>
          <cell r="J452" t="str">
            <v>UKS SOKOLIK NIEMODLIN</v>
          </cell>
          <cell r="K452" t="str">
            <v>opolskie</v>
          </cell>
        </row>
      </sheetData>
      <sheetData sheetId="6" refreshError="1">
        <row r="1">
          <cell r="A1" t="str">
            <v>Nazwa klubu</v>
          </cell>
          <cell r="B1" t="str">
            <v>lp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 t="str">
            <v>KLUB AZS PWSZ NYSA</v>
          </cell>
          <cell r="B2">
            <v>1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 t="str">
            <v>KTS LEW GŁUBCZYCE</v>
          </cell>
          <cell r="B4">
            <v>2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 t="str">
            <v>LUKS MGOKSIR KORFANTÓW</v>
          </cell>
          <cell r="B5">
            <v>3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 t="str">
            <v>LZS VICTORIA CHRÓŚCICE</v>
          </cell>
          <cell r="B6">
            <v>4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 t="str">
            <v>UKS DALACHÓW</v>
          </cell>
          <cell r="B7">
            <v>5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 t="str">
            <v>KTS MOKSIR ZAWADZKIE</v>
          </cell>
          <cell r="B8">
            <v>6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 t="str">
            <v>LZS ŻYWOCICE</v>
          </cell>
          <cell r="B9">
            <v>7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 t="str">
            <v>MKS WOŁCZYN</v>
          </cell>
          <cell r="B10">
            <v>8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 t="str">
            <v>LZS ODRA KĄTY OPOLSKIE</v>
          </cell>
          <cell r="B11">
            <v>9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 t="str">
            <v>GUKS BYCZYNA</v>
          </cell>
          <cell r="B12">
            <v>10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 t="str">
            <v>OKS OLESNO</v>
          </cell>
          <cell r="B13">
            <v>11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 t="str">
            <v>MGOK GORZÓW ŚLĄSKI</v>
          </cell>
          <cell r="B14">
            <v>12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 t="str">
            <v>LZS GROM SZYBOWICE</v>
          </cell>
          <cell r="B15">
            <v>13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 t="str">
            <v>UKS LOTNIK OLESNO</v>
          </cell>
          <cell r="B16">
            <v>14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 t="str">
            <v>STS GMINA STRZELCE OPOLSKIE</v>
          </cell>
          <cell r="B17">
            <v>15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 t="str">
            <v>LZS POLONIA SMARDY</v>
          </cell>
          <cell r="B19">
            <v>16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 t="str">
            <v>KTS KŁODNICA KĘDZIERZYN KOŹLE</v>
          </cell>
          <cell r="B20">
            <v>17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 t="str">
            <v>KS ORZEŁ BRANICE</v>
          </cell>
          <cell r="B21">
            <v>18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 t="str">
            <v>MLUKS WAKMET BODZANÓW</v>
          </cell>
          <cell r="B22">
            <v>19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 t="str">
            <v>LZS KUJAKOWICE</v>
          </cell>
          <cell r="B23">
            <v>20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 t="str">
            <v>LUKS MAŃKOWICE-PIĄTKOWICE</v>
          </cell>
          <cell r="B24">
            <v>21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 t="str">
            <v>MMKS KĘDZIERZYN KOŹLE</v>
          </cell>
          <cell r="B25">
            <v>22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 t="str">
            <v>LUKS STAL OSOWIEC</v>
          </cell>
          <cell r="B26">
            <v>23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 t="str">
            <v>DOKIS DOBRODZIEŃ</v>
          </cell>
          <cell r="B27">
            <v>24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 t="str">
            <v>UKS CISEK</v>
          </cell>
          <cell r="B28">
            <v>25</v>
          </cell>
          <cell r="E28" t="str">
            <v>Jan Malik</v>
          </cell>
          <cell r="G28">
            <v>603692826</v>
          </cell>
        </row>
        <row r="29">
          <cell r="A29" t="str">
            <v>LZS MŁYN-POL ZAKRZÓW</v>
          </cell>
          <cell r="B29">
            <v>26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 t="str">
            <v>SKS LUKS NYSA</v>
          </cell>
          <cell r="B30">
            <v>27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 t="str">
            <v>UKS SOKOLIK NIEMODLIN</v>
          </cell>
          <cell r="B31">
            <v>28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 t="str">
            <v>UKS MOS OPOLE</v>
          </cell>
          <cell r="B32">
            <v>29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 t="str">
            <v>MKS SOKÓŁ NIEMODLIN</v>
          </cell>
          <cell r="B33">
            <v>30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 "/>
      <sheetName val="LISTA STARTOWA "/>
      <sheetName val="TURNIEJ "/>
      <sheetName val="KLASYFIKACJA"/>
      <sheetName val="KOMUNIKAT "/>
      <sheetName val="BAZA PZTS"/>
      <sheetName val="BAZA KLUBY"/>
      <sheetName val="Arkusz1"/>
    </sheetNames>
    <sheetDataSet>
      <sheetData sheetId="0"/>
      <sheetData sheetId="1">
        <row r="9">
          <cell r="A9" t="str">
            <v>LP.</v>
          </cell>
          <cell r="B9" t="str">
            <v xml:space="preserve">NAZWISKO I IMIĘ </v>
          </cell>
          <cell r="C9" t="str">
            <v xml:space="preserve">NR KLUBU </v>
          </cell>
          <cell r="D9" t="str">
            <v>KLUB SPORTOWY</v>
          </cell>
          <cell r="E9" t="str">
            <v xml:space="preserve">DATA URODZENIA </v>
          </cell>
          <cell r="F9" t="str">
            <v xml:space="preserve">LICENCJA </v>
          </cell>
        </row>
        <row r="10">
          <cell r="A10">
            <v>1</v>
          </cell>
          <cell r="C10" t="e">
            <v>#N/A</v>
          </cell>
          <cell r="D10" t="e">
            <v>#N/A</v>
          </cell>
          <cell r="E10" t="e">
            <v>#N/A</v>
          </cell>
          <cell r="F10" t="e">
            <v>#N/A</v>
          </cell>
        </row>
        <row r="11">
          <cell r="A11">
            <v>2</v>
          </cell>
          <cell r="C11" t="e">
            <v>#N/A</v>
          </cell>
          <cell r="D11" t="e">
            <v>#N/A</v>
          </cell>
          <cell r="E11" t="e">
            <v>#N/A</v>
          </cell>
          <cell r="F11" t="e">
            <v>#N/A</v>
          </cell>
        </row>
        <row r="12">
          <cell r="A12">
            <v>3</v>
          </cell>
          <cell r="C12" t="e">
            <v>#N/A</v>
          </cell>
          <cell r="D12" t="e">
            <v>#N/A</v>
          </cell>
          <cell r="E12" t="e">
            <v>#N/A</v>
          </cell>
          <cell r="F12" t="e">
            <v>#N/A</v>
          </cell>
        </row>
        <row r="13">
          <cell r="A13">
            <v>4</v>
          </cell>
          <cell r="C13" t="e">
            <v>#N/A</v>
          </cell>
          <cell r="D13" t="e">
            <v>#N/A</v>
          </cell>
          <cell r="E13" t="e">
            <v>#N/A</v>
          </cell>
          <cell r="F13" t="e">
            <v>#N/A</v>
          </cell>
        </row>
        <row r="14">
          <cell r="A14">
            <v>5</v>
          </cell>
          <cell r="C14" t="e">
            <v>#N/A</v>
          </cell>
          <cell r="D14" t="e">
            <v>#N/A</v>
          </cell>
          <cell r="E14" t="e">
            <v>#N/A</v>
          </cell>
          <cell r="F14" t="e">
            <v>#N/A</v>
          </cell>
        </row>
        <row r="15">
          <cell r="A15">
            <v>6</v>
          </cell>
          <cell r="C15" t="e">
            <v>#N/A</v>
          </cell>
          <cell r="D15" t="e">
            <v>#N/A</v>
          </cell>
          <cell r="E15" t="e">
            <v>#N/A</v>
          </cell>
          <cell r="F15" t="e">
            <v>#N/A</v>
          </cell>
        </row>
        <row r="16">
          <cell r="A16">
            <v>7</v>
          </cell>
          <cell r="C16" t="e">
            <v>#N/A</v>
          </cell>
          <cell r="D16" t="e">
            <v>#N/A</v>
          </cell>
          <cell r="E16" t="e">
            <v>#N/A</v>
          </cell>
          <cell r="F16" t="e">
            <v>#N/A</v>
          </cell>
        </row>
        <row r="17">
          <cell r="A17">
            <v>8</v>
          </cell>
          <cell r="C17" t="e">
            <v>#N/A</v>
          </cell>
          <cell r="D17" t="e">
            <v>#N/A</v>
          </cell>
          <cell r="E17" t="e">
            <v>#N/A</v>
          </cell>
          <cell r="F17" t="e">
            <v>#N/A</v>
          </cell>
        </row>
        <row r="18">
          <cell r="A18">
            <v>9</v>
          </cell>
          <cell r="C18" t="e">
            <v>#N/A</v>
          </cell>
          <cell r="D18" t="e">
            <v>#N/A</v>
          </cell>
          <cell r="E18" t="e">
            <v>#N/A</v>
          </cell>
          <cell r="F18" t="e">
            <v>#N/A</v>
          </cell>
        </row>
        <row r="19">
          <cell r="A19">
            <v>10</v>
          </cell>
          <cell r="C19" t="e">
            <v>#N/A</v>
          </cell>
          <cell r="D19" t="e">
            <v>#N/A</v>
          </cell>
          <cell r="E19" t="e">
            <v>#N/A</v>
          </cell>
          <cell r="F19" t="e">
            <v>#N/A</v>
          </cell>
        </row>
        <row r="20">
          <cell r="A20">
            <v>11</v>
          </cell>
          <cell r="C20" t="e">
            <v>#N/A</v>
          </cell>
          <cell r="D20" t="e">
            <v>#N/A</v>
          </cell>
          <cell r="E20" t="e">
            <v>#N/A</v>
          </cell>
          <cell r="F20" t="e">
            <v>#N/A</v>
          </cell>
        </row>
        <row r="21">
          <cell r="A21">
            <v>12</v>
          </cell>
          <cell r="C21" t="e">
            <v>#N/A</v>
          </cell>
          <cell r="D21" t="e">
            <v>#N/A</v>
          </cell>
          <cell r="E21" t="e">
            <v>#N/A</v>
          </cell>
          <cell r="F21" t="e">
            <v>#N/A</v>
          </cell>
        </row>
        <row r="22">
          <cell r="A22">
            <v>13</v>
          </cell>
          <cell r="C22" t="e">
            <v>#N/A</v>
          </cell>
          <cell r="D22" t="e">
            <v>#N/A</v>
          </cell>
          <cell r="E22" t="e">
            <v>#N/A</v>
          </cell>
          <cell r="F22" t="e">
            <v>#N/A</v>
          </cell>
        </row>
        <row r="23">
          <cell r="A23">
            <v>14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</row>
        <row r="24">
          <cell r="A24">
            <v>15</v>
          </cell>
          <cell r="C24" t="e">
            <v>#N/A</v>
          </cell>
          <cell r="D24" t="e">
            <v>#N/A</v>
          </cell>
          <cell r="E24" t="e">
            <v>#N/A</v>
          </cell>
          <cell r="F24" t="e">
            <v>#N/A</v>
          </cell>
        </row>
        <row r="25">
          <cell r="A25">
            <v>16</v>
          </cell>
          <cell r="C25" t="e">
            <v>#N/A</v>
          </cell>
          <cell r="D25" t="e">
            <v>#N/A</v>
          </cell>
          <cell r="E25" t="e">
            <v>#N/A</v>
          </cell>
          <cell r="F25" t="e">
            <v>#N/A</v>
          </cell>
        </row>
        <row r="26">
          <cell r="A26">
            <v>17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</row>
        <row r="27">
          <cell r="A27">
            <v>18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</row>
        <row r="28">
          <cell r="A28">
            <v>19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</row>
        <row r="29">
          <cell r="A29">
            <v>20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</row>
        <row r="30">
          <cell r="A30">
            <v>21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</row>
        <row r="31">
          <cell r="A31">
            <v>22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</row>
        <row r="32">
          <cell r="A32">
            <v>23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</row>
        <row r="33">
          <cell r="A33">
            <v>24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</row>
        <row r="34">
          <cell r="A34">
            <v>25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</row>
        <row r="35">
          <cell r="A35">
            <v>26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</row>
        <row r="36">
          <cell r="A36">
            <v>27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</row>
        <row r="37">
          <cell r="A37">
            <v>28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</row>
        <row r="38">
          <cell r="A38">
            <v>29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</row>
        <row r="39">
          <cell r="A39">
            <v>30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</row>
        <row r="40">
          <cell r="A40">
            <v>31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</row>
        <row r="41">
          <cell r="A41">
            <v>32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A1" t="str">
            <v>lp</v>
          </cell>
          <cell r="B1" t="str">
            <v>Nazwa klubu</v>
          </cell>
          <cell r="C1" t="str">
            <v>Adres rozgrywek</v>
          </cell>
          <cell r="D1" t="str">
            <v>dzień</v>
          </cell>
          <cell r="E1" t="str">
            <v>trener lub kierownik drużyny</v>
          </cell>
          <cell r="F1" t="str">
            <v>E-mail</v>
          </cell>
          <cell r="G1" t="str">
            <v>nr telefonu</v>
          </cell>
        </row>
        <row r="2">
          <cell r="A2">
            <v>1</v>
          </cell>
          <cell r="B2" t="str">
            <v>KLUB AZS PWSZ NYSA</v>
          </cell>
          <cell r="C2" t="str">
            <v>Nysa ul Otmuchowska 74</v>
          </cell>
          <cell r="D2" t="str">
            <v>piątek</v>
          </cell>
          <cell r="E2" t="str">
            <v>Marek Skiba</v>
          </cell>
          <cell r="F2" t="str">
            <v>marekskiba@pwsz.nysa.pl</v>
          </cell>
          <cell r="G2">
            <v>887580100</v>
          </cell>
        </row>
        <row r="3">
          <cell r="C3" t="str">
            <v>Nysa ul Głuchołaska 12</v>
          </cell>
          <cell r="D3" t="str">
            <v>piątek</v>
          </cell>
          <cell r="E3" t="str">
            <v>Zbigniew Jankowski</v>
          </cell>
          <cell r="F3" t="str">
            <v>azs@pwsz.nysa.pl</v>
          </cell>
          <cell r="G3">
            <v>661962980</v>
          </cell>
        </row>
        <row r="4">
          <cell r="A4">
            <v>2</v>
          </cell>
          <cell r="B4" t="str">
            <v>KTS LEW GŁUBCZYCE</v>
          </cell>
          <cell r="C4" t="str">
            <v>Głubczyce ul Kochanowskiego 22</v>
          </cell>
          <cell r="D4" t="str">
            <v>piątek</v>
          </cell>
          <cell r="E4" t="str">
            <v>Wilk Lucjan</v>
          </cell>
          <cell r="F4" t="str">
            <v>lutek-w@o2.pl</v>
          </cell>
          <cell r="G4">
            <v>602808530</v>
          </cell>
        </row>
        <row r="5">
          <cell r="A5">
            <v>3</v>
          </cell>
          <cell r="B5" t="str">
            <v>LUKS MGOKSIR KORFANTÓW</v>
          </cell>
          <cell r="C5" t="str">
            <v>Korfantów ul Mickiewicza 3</v>
          </cell>
          <cell r="D5" t="str">
            <v>piątek</v>
          </cell>
          <cell r="E5" t="str">
            <v>Jan Tobiasz</v>
          </cell>
          <cell r="F5" t="str">
            <v>tobi@tobikam.com</v>
          </cell>
          <cell r="G5" t="str">
            <v>77 4343865</v>
          </cell>
        </row>
        <row r="6">
          <cell r="A6">
            <v>4</v>
          </cell>
          <cell r="B6" t="str">
            <v>LZS VICTORIA CHRÓŚCICE</v>
          </cell>
          <cell r="C6" t="str">
            <v>Chróścice ul Powstańców Śl.1</v>
          </cell>
          <cell r="D6" t="str">
            <v>piątek</v>
          </cell>
          <cell r="E6" t="str">
            <v>Wojciech Krzyżanowski</v>
          </cell>
          <cell r="F6" t="str">
            <v>martalityńska45@gmail.com</v>
          </cell>
          <cell r="G6">
            <v>666865709</v>
          </cell>
        </row>
        <row r="7">
          <cell r="A7">
            <v>5</v>
          </cell>
          <cell r="B7" t="str">
            <v>UKS DALACHÓW</v>
          </cell>
          <cell r="C7" t="str">
            <v>Dalachów sala PSP</v>
          </cell>
          <cell r="D7" t="str">
            <v>piątek</v>
          </cell>
          <cell r="E7" t="str">
            <v>Pinkosz Rudolf</v>
          </cell>
          <cell r="F7" t="str">
            <v>rpinkosz@poczta.onet.pl</v>
          </cell>
          <cell r="G7">
            <v>605081923</v>
          </cell>
        </row>
        <row r="8">
          <cell r="A8">
            <v>6</v>
          </cell>
          <cell r="B8" t="str">
            <v>KTS MOKSIR ZAWADZKIE</v>
          </cell>
          <cell r="C8" t="str">
            <v>Zawadzkie ul Opolska 23</v>
          </cell>
          <cell r="D8" t="str">
            <v>piątek</v>
          </cell>
          <cell r="E8" t="str">
            <v>Bula Marcin</v>
          </cell>
          <cell r="F8" t="str">
            <v>bulimasterz@interia.pl</v>
          </cell>
          <cell r="G8">
            <v>504181465</v>
          </cell>
        </row>
        <row r="9">
          <cell r="A9">
            <v>7</v>
          </cell>
          <cell r="B9" t="str">
            <v>LZS ŻYWOCICE</v>
          </cell>
          <cell r="C9" t="str">
            <v>Żywocice ul Średnia 48</v>
          </cell>
          <cell r="D9" t="str">
            <v>piątek</v>
          </cell>
          <cell r="E9" t="str">
            <v>Ireneusz Wodniak</v>
          </cell>
          <cell r="F9" t="str">
            <v>zywocicelzs@gmail.com</v>
          </cell>
          <cell r="G9">
            <v>602499874</v>
          </cell>
        </row>
        <row r="10">
          <cell r="A10">
            <v>8</v>
          </cell>
          <cell r="B10" t="str">
            <v>MKS WOŁCZYN</v>
          </cell>
          <cell r="C10" t="str">
            <v>Wołczyn ul Sienkiewicza 2</v>
          </cell>
          <cell r="D10" t="str">
            <v>piątek</v>
          </cell>
          <cell r="E10" t="str">
            <v>Szczepan Mały</v>
          </cell>
          <cell r="F10" t="str">
            <v>g.rol-pas@o2.pl</v>
          </cell>
          <cell r="G10">
            <v>668427967</v>
          </cell>
        </row>
        <row r="11">
          <cell r="A11">
            <v>9</v>
          </cell>
          <cell r="B11" t="str">
            <v>LZS ODRA KĄTY OPOLSKIE</v>
          </cell>
          <cell r="C11" t="str">
            <v>Tarnów Opolski ul Kopernika 10</v>
          </cell>
          <cell r="D11" t="str">
            <v>czwartek</v>
          </cell>
          <cell r="E11" t="str">
            <v>Jan Eksterowicz</v>
          </cell>
          <cell r="F11" t="str">
            <v>piotr.glinka@turck.com</v>
          </cell>
          <cell r="G11">
            <v>664135700</v>
          </cell>
        </row>
        <row r="12">
          <cell r="A12">
            <v>10</v>
          </cell>
          <cell r="B12" t="str">
            <v>GUKS BYCZYNA</v>
          </cell>
          <cell r="C12" t="str">
            <v>Byczyna ul Poznańska 6</v>
          </cell>
          <cell r="D12" t="str">
            <v>czwartek</v>
          </cell>
          <cell r="E12" t="str">
            <v>Robert Kochan</v>
          </cell>
          <cell r="F12" t="str">
            <v>domena15@interia.pl</v>
          </cell>
          <cell r="G12">
            <v>607725963</v>
          </cell>
        </row>
        <row r="13">
          <cell r="A13">
            <v>11</v>
          </cell>
          <cell r="B13" t="str">
            <v>OKS OLESNO</v>
          </cell>
          <cell r="C13" t="str">
            <v>Olesno ul Pieloka 14</v>
          </cell>
          <cell r="D13" t="str">
            <v>piątek</v>
          </cell>
          <cell r="E13" t="str">
            <v>Zdzisław Kleszcz</v>
          </cell>
          <cell r="F13" t="str">
            <v>zdzichkleszcz@wp.pl</v>
          </cell>
          <cell r="G13">
            <v>606435791</v>
          </cell>
        </row>
        <row r="14">
          <cell r="A14">
            <v>12</v>
          </cell>
          <cell r="B14" t="str">
            <v>MGOK GORZÓW ŚLĄSKI</v>
          </cell>
          <cell r="C14" t="str">
            <v>Gorzów Śląski ul Byczyńska 13</v>
          </cell>
          <cell r="D14" t="str">
            <v>środa</v>
          </cell>
          <cell r="E14" t="str">
            <v>Edmund Olszowy</v>
          </cell>
          <cell r="F14" t="str">
            <v>mundek.olszowy@gmail.com</v>
          </cell>
          <cell r="G14">
            <v>888021668</v>
          </cell>
        </row>
        <row r="15">
          <cell r="A15">
            <v>13</v>
          </cell>
          <cell r="B15" t="str">
            <v>LZS GROM SZYBOWICE</v>
          </cell>
          <cell r="C15" t="str">
            <v>Szybowice Wiejski Dom Kultury</v>
          </cell>
          <cell r="D15" t="str">
            <v>czwartek</v>
          </cell>
          <cell r="E15" t="str">
            <v>Andrzej Gajewski</v>
          </cell>
          <cell r="F15" t="str">
            <v>gajux@op.pl</v>
          </cell>
          <cell r="G15">
            <v>695669391</v>
          </cell>
        </row>
        <row r="16">
          <cell r="A16">
            <v>14</v>
          </cell>
          <cell r="B16" t="str">
            <v>UKS LOTNIK OLESNO</v>
          </cell>
          <cell r="C16" t="str">
            <v>Olesno ul Sądowa 2b</v>
          </cell>
          <cell r="D16" t="str">
            <v>czwartek</v>
          </cell>
          <cell r="E16" t="str">
            <v>Zbigniew Orzeszyna</v>
          </cell>
          <cell r="F16" t="str">
            <v>adama2@op.pl</v>
          </cell>
          <cell r="G16">
            <v>601297590</v>
          </cell>
        </row>
        <row r="17">
          <cell r="A17">
            <v>15</v>
          </cell>
          <cell r="B17" t="str">
            <v>STS GMINA STRZELCE OPOLSKIE</v>
          </cell>
          <cell r="C17" t="str">
            <v>Strzelce Op. pl. Żeromskiego 5a</v>
          </cell>
          <cell r="D17" t="str">
            <v>piątek</v>
          </cell>
          <cell r="E17" t="str">
            <v>Ryszarda Omielańczuk</v>
          </cell>
          <cell r="F17" t="str">
            <v>rsir@strzelceopolskie.pl</v>
          </cell>
          <cell r="G17" t="str">
            <v>690 635 729</v>
          </cell>
        </row>
        <row r="18">
          <cell r="C18" t="str">
            <v>Kierownik V ligi mężczyzn</v>
          </cell>
          <cell r="E18" t="str">
            <v>Marek Szproch</v>
          </cell>
          <cell r="G18">
            <v>508377022</v>
          </cell>
        </row>
        <row r="19">
          <cell r="A19">
            <v>16</v>
          </cell>
          <cell r="B19" t="str">
            <v>LZS POLONIA SMARDY</v>
          </cell>
          <cell r="C19" t="str">
            <v>PSP Bogacica ul Szkolna 10</v>
          </cell>
          <cell r="D19" t="str">
            <v>czwartek</v>
          </cell>
          <cell r="E19" t="str">
            <v>Adam Matys</v>
          </cell>
          <cell r="F19" t="str">
            <v>admaty@gmail.com</v>
          </cell>
          <cell r="G19">
            <v>604285423</v>
          </cell>
        </row>
        <row r="20">
          <cell r="A20">
            <v>17</v>
          </cell>
          <cell r="B20" t="str">
            <v>KTS KŁODNICA KĘDZIERZYN KOŹLE</v>
          </cell>
          <cell r="C20" t="str">
            <v>Kędzierzyn-Koźle ul Kłodnicka 38a</v>
          </cell>
          <cell r="D20" t="str">
            <v>piątek</v>
          </cell>
          <cell r="E20" t="str">
            <v>Piotr Wilk</v>
          </cell>
          <cell r="F20" t="str">
            <v>ciral@vp.pl</v>
          </cell>
          <cell r="G20">
            <v>500156612</v>
          </cell>
        </row>
        <row r="21">
          <cell r="A21">
            <v>18</v>
          </cell>
          <cell r="B21" t="str">
            <v>KS ORZEŁ BRANICE</v>
          </cell>
          <cell r="C21" t="str">
            <v>Branice ul Szkolna 1</v>
          </cell>
          <cell r="D21" t="str">
            <v>czwartek</v>
          </cell>
          <cell r="E21" t="str">
            <v>Józef Kawecki</v>
          </cell>
          <cell r="F21" t="str">
            <v>marian.kaw@wp.pl</v>
          </cell>
          <cell r="G21">
            <v>533568067</v>
          </cell>
        </row>
        <row r="22">
          <cell r="A22">
            <v>19</v>
          </cell>
          <cell r="B22" t="str">
            <v>MLUKS WAKMET BODZANÓW</v>
          </cell>
          <cell r="C22" t="str">
            <v>Bodzanów 83 szkoła podstawowa</v>
          </cell>
          <cell r="D22" t="str">
            <v>czwartek</v>
          </cell>
          <cell r="E22" t="str">
            <v>Lesław Helbin</v>
          </cell>
          <cell r="F22" t="str">
            <v>helles1@wp.pl</v>
          </cell>
          <cell r="G22">
            <v>511846853</v>
          </cell>
        </row>
        <row r="23">
          <cell r="A23">
            <v>20</v>
          </cell>
          <cell r="B23" t="str">
            <v>LZS KUJAKOWICE</v>
          </cell>
          <cell r="C23" t="str">
            <v>Chocianowice ZGSP Chocianowice 78</v>
          </cell>
          <cell r="D23" t="str">
            <v>środa</v>
          </cell>
          <cell r="E23" t="str">
            <v>Rudolf Gerlic</v>
          </cell>
          <cell r="F23" t="str">
            <v>rudi61@interia.pl</v>
          </cell>
          <cell r="G23">
            <v>602464280</v>
          </cell>
        </row>
        <row r="24">
          <cell r="A24">
            <v>21</v>
          </cell>
          <cell r="B24" t="str">
            <v>LUKS MAŃKOWICE-PIĄTKOWICE</v>
          </cell>
          <cell r="C24" t="str">
            <v>Mańkowice 149 Wiejski Dom Kultury</v>
          </cell>
          <cell r="D24" t="str">
            <v>piątek</v>
          </cell>
          <cell r="E24" t="str">
            <v>Krzysztof Albrycht</v>
          </cell>
          <cell r="F24" t="str">
            <v>kalbrycht@onet.eu</v>
          </cell>
          <cell r="G24">
            <v>667134060</v>
          </cell>
        </row>
        <row r="25">
          <cell r="A25">
            <v>22</v>
          </cell>
          <cell r="B25" t="str">
            <v>MMKS KĘDZIERZYN KOŹLE</v>
          </cell>
          <cell r="E25" t="str">
            <v>Piotr Wilk</v>
          </cell>
          <cell r="F25" t="str">
            <v>ciral@vp.pl</v>
          </cell>
          <cell r="G25">
            <v>500156612</v>
          </cell>
        </row>
        <row r="26">
          <cell r="A26">
            <v>23</v>
          </cell>
          <cell r="B26" t="str">
            <v>LUKS STAL OSOWIEC</v>
          </cell>
          <cell r="C26" t="str">
            <v>Osowiec Lipowa 8</v>
          </cell>
          <cell r="D26" t="str">
            <v>poniedziałek</v>
          </cell>
          <cell r="E26" t="str">
            <v>Roman Morawiec</v>
          </cell>
          <cell r="F26" t="str">
            <v>rrrr@op.pl</v>
          </cell>
          <cell r="G26">
            <v>519105774</v>
          </cell>
        </row>
        <row r="27">
          <cell r="A27">
            <v>24</v>
          </cell>
          <cell r="B27" t="str">
            <v>DOKIS DOBRODZIEŃ</v>
          </cell>
          <cell r="C27" t="str">
            <v>Dobrodzień ZSPG ul Oleska 7</v>
          </cell>
          <cell r="D27" t="str">
            <v>czwartek</v>
          </cell>
          <cell r="E27" t="str">
            <v>Tomasz Oliwa</v>
          </cell>
          <cell r="F27" t="str">
            <v>tomcio313@interia.pl</v>
          </cell>
          <cell r="G27">
            <v>668485523</v>
          </cell>
        </row>
        <row r="28">
          <cell r="A28">
            <v>25</v>
          </cell>
          <cell r="B28" t="str">
            <v>UKS CISEK</v>
          </cell>
          <cell r="E28" t="str">
            <v>Jan Malik</v>
          </cell>
          <cell r="G28">
            <v>603692826</v>
          </cell>
        </row>
        <row r="29">
          <cell r="A29">
            <v>26</v>
          </cell>
          <cell r="B29" t="str">
            <v>LZS MŁYN-POL ZAKRZÓW</v>
          </cell>
          <cell r="C29" t="str">
            <v>Zakrzów ul Parkowa 20</v>
          </cell>
          <cell r="E29" t="str">
            <v>Jan Cieślak</v>
          </cell>
          <cell r="G29">
            <v>774875471</v>
          </cell>
        </row>
        <row r="30">
          <cell r="A30">
            <v>27</v>
          </cell>
          <cell r="B30" t="str">
            <v>SKS LUKS NYSA</v>
          </cell>
          <cell r="C30" t="str">
            <v>Nysa ul Prusa 14</v>
          </cell>
          <cell r="D30" t="str">
            <v>piątek</v>
          </cell>
          <cell r="E30" t="str">
            <v>Piotr Zenowicz</v>
          </cell>
          <cell r="F30" t="str">
            <v>piotrzen@poczta.pl</v>
          </cell>
          <cell r="G30">
            <v>606748891</v>
          </cell>
        </row>
        <row r="31">
          <cell r="A31">
            <v>28</v>
          </cell>
          <cell r="B31" t="str">
            <v>UKS SOKOLIK NIEMODLIN</v>
          </cell>
          <cell r="C31" t="str">
            <v>Niemodlin ul Kilińskiego PSP2</v>
          </cell>
          <cell r="D31" t="str">
            <v>piątek</v>
          </cell>
          <cell r="E31" t="str">
            <v>Zdzisław Grobelski</v>
          </cell>
          <cell r="F31" t="str">
            <v>sokolikniemodlin@interia.pl</v>
          </cell>
          <cell r="G31">
            <v>662711651</v>
          </cell>
        </row>
        <row r="32">
          <cell r="A32">
            <v>29</v>
          </cell>
          <cell r="B32" t="str">
            <v>UKS MOS OPOLE</v>
          </cell>
          <cell r="E32" t="str">
            <v>Andrzej Sekyra</v>
          </cell>
          <cell r="F32" t="str">
            <v>asekyra@op.pl</v>
          </cell>
          <cell r="G32">
            <v>694224111</v>
          </cell>
        </row>
        <row r="33">
          <cell r="A33">
            <v>30</v>
          </cell>
          <cell r="B33" t="str">
            <v>MKS SOKÓŁ NIEMODLIN</v>
          </cell>
          <cell r="C33" t="str">
            <v>Niemodlin ul Reymonta 9 sala SP</v>
          </cell>
          <cell r="D33" t="str">
            <v>piątek</v>
          </cell>
          <cell r="E33" t="str">
            <v>Krzysztof Strączek</v>
          </cell>
          <cell r="F33" t="str">
            <v>krzysiek@specgeo.com.pl</v>
          </cell>
          <cell r="G33">
            <v>604230758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CZĘCIE TURNIEJU"/>
      <sheetName val="LISTA STARTOWA"/>
      <sheetName val="TURNIEJ"/>
      <sheetName val="KLASYFIKACJA"/>
      <sheetName val="KOMUNIKAT"/>
      <sheetName val="SZKOŁY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NUMERACJA SZKÓŁ</v>
          </cell>
        </row>
        <row r="2">
          <cell r="B2" t="str">
            <v xml:space="preserve">PSP NR 1  STRZELCE OPOLSKIE </v>
          </cell>
        </row>
        <row r="3">
          <cell r="B3" t="str">
            <v>ZESPÓŁ SZKÓŁ W CHRÓŚCICACH</v>
          </cell>
        </row>
        <row r="4">
          <cell r="B4" t="str">
            <v>PSP NR 10 NYSA</v>
          </cell>
        </row>
        <row r="5">
          <cell r="B5" t="str">
            <v xml:space="preserve">PSP DALACHÓW </v>
          </cell>
        </row>
        <row r="6">
          <cell r="B6" t="str">
            <v>PS STRADUNIA</v>
          </cell>
        </row>
        <row r="7">
          <cell r="B7" t="str">
            <v>ZGS CHOCIANOWICE</v>
          </cell>
        </row>
        <row r="8">
          <cell r="B8" t="str">
            <v>SP CHOCIANOWICE</v>
          </cell>
        </row>
        <row r="9">
          <cell r="B9" t="str">
            <v>PSP CHARBIELE</v>
          </cell>
        </row>
        <row r="10">
          <cell r="B10" t="str">
            <v>SP TRZEBOSZOWICE</v>
          </cell>
        </row>
        <row r="11">
          <cell r="B11" t="str">
            <v>SP NYSA</v>
          </cell>
        </row>
        <row r="12">
          <cell r="B12" t="str">
            <v>PSP OSOWIEC</v>
          </cell>
        </row>
        <row r="13">
          <cell r="B13" t="str">
            <v xml:space="preserve">PSP ŁOSIÓW </v>
          </cell>
        </row>
        <row r="14">
          <cell r="B14" t="str">
            <v>GIMNAZJUM ŁOSIÓW</v>
          </cell>
        </row>
        <row r="16">
          <cell r="B16" t="str">
            <v>ZSO STRZELCE OPOLSKIE</v>
          </cell>
        </row>
        <row r="17">
          <cell r="B17" t="str">
            <v>ZSG KIELCZA</v>
          </cell>
        </row>
        <row r="18">
          <cell r="B18" t="str">
            <v>ZSP NR 4 KRAPKOWICE</v>
          </cell>
        </row>
        <row r="19">
          <cell r="B19" t="str">
            <v>PG WALCE</v>
          </cell>
        </row>
        <row r="20">
          <cell r="B20" t="str">
            <v>ZSS NR 1 KRAPKOWICE</v>
          </cell>
        </row>
        <row r="21">
          <cell r="B21" t="str">
            <v>PSP GÓRAŻDŻE</v>
          </cell>
        </row>
        <row r="22">
          <cell r="B22" t="str">
            <v>PG NR 7 OPOLE</v>
          </cell>
        </row>
        <row r="23">
          <cell r="B23" t="str">
            <v>SP ŁAMBINOWICE</v>
          </cell>
        </row>
        <row r="24">
          <cell r="B24" t="str">
            <v>PSP KOWALE</v>
          </cell>
        </row>
        <row r="25">
          <cell r="B25" t="str">
            <v>PSP PG KUP</v>
          </cell>
        </row>
        <row r="26">
          <cell r="B26" t="str">
            <v>PSP SŁAWICE</v>
          </cell>
        </row>
        <row r="27">
          <cell r="B27" t="str">
            <v>ZGSP POLSKA CEREKIEW</v>
          </cell>
        </row>
        <row r="28">
          <cell r="B28" t="str">
            <v>WOŁCZYN</v>
          </cell>
        </row>
        <row r="29">
          <cell r="B29" t="str">
            <v>PSP DOBRZEŃ</v>
          </cell>
        </row>
        <row r="30">
          <cell r="B30" t="str">
            <v>PSP PG ZAWADZKIE</v>
          </cell>
        </row>
        <row r="31">
          <cell r="B31" t="str">
            <v>NSP BRZEG</v>
          </cell>
        </row>
        <row r="32">
          <cell r="B32" t="str">
            <v>PSP NR 1 NIEMODLIN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ga.ozt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A980-EAC5-401E-B6D3-49049532F53D}">
  <sheetPr codeName="Arkusz1">
    <tabColor theme="1"/>
  </sheetPr>
  <dimension ref="A1:AK59"/>
  <sheetViews>
    <sheetView tabSelected="1" zoomScale="87" zoomScaleNormal="87" workbookViewId="0">
      <selection activeCell="AI48" sqref="AI48"/>
    </sheetView>
  </sheetViews>
  <sheetFormatPr defaultRowHeight="15"/>
  <cols>
    <col min="1" max="1" width="8.85546875" style="23" customWidth="1"/>
    <col min="2" max="2" width="32.7109375" style="23" customWidth="1"/>
    <col min="3" max="3" width="9" style="23" customWidth="1"/>
    <col min="4" max="4" width="33.140625" style="23" customWidth="1"/>
    <col min="5" max="6" width="4.7109375" style="23" customWidth="1"/>
    <col min="7" max="7" width="5.5703125" style="23" customWidth="1"/>
    <col min="8" max="8" width="4.85546875" style="23" customWidth="1"/>
    <col min="9" max="9" width="4.42578125" style="23" customWidth="1"/>
    <col min="10" max="10" width="4.85546875" style="23" customWidth="1"/>
    <col min="11" max="11" width="4" style="23" customWidth="1"/>
    <col min="12" max="12" width="4.42578125" style="23" customWidth="1"/>
    <col min="13" max="13" width="4.28515625" style="23" customWidth="1"/>
    <col min="14" max="14" width="4.5703125" style="23" customWidth="1"/>
    <col min="15" max="15" width="4.7109375" style="23" customWidth="1"/>
    <col min="16" max="16" width="2" style="23" customWidth="1"/>
    <col min="17" max="17" width="5.140625" style="23" customWidth="1"/>
    <col min="18" max="18" width="3.42578125" style="23" hidden="1" customWidth="1"/>
    <col min="19" max="19" width="5" style="23" hidden="1" customWidth="1"/>
    <col min="20" max="20" width="4.140625" style="23" hidden="1" customWidth="1"/>
    <col min="21" max="21" width="6.28515625" style="23" hidden="1" customWidth="1"/>
    <col min="22" max="22" width="4.7109375" style="23" hidden="1" customWidth="1"/>
    <col min="23" max="23" width="4.140625" style="23" hidden="1" customWidth="1"/>
    <col min="24" max="24" width="4.5703125" style="23" hidden="1" customWidth="1"/>
    <col min="25" max="25" width="7.85546875" style="23" hidden="1" customWidth="1"/>
    <col min="26" max="26" width="5.5703125" style="23" hidden="1" customWidth="1"/>
    <col min="27" max="27" width="7.42578125" style="23" hidden="1" customWidth="1"/>
    <col min="28" max="28" width="6.7109375" style="23" hidden="1" customWidth="1"/>
    <col min="29" max="29" width="6.85546875" style="23" hidden="1" customWidth="1"/>
    <col min="30" max="30" width="5.5703125" style="23" hidden="1" customWidth="1"/>
    <col min="31" max="31" width="5.140625" style="23" hidden="1" customWidth="1"/>
    <col min="32" max="16384" width="9.140625" style="23"/>
  </cols>
  <sheetData>
    <row r="1" spans="1:37" ht="72" customHeight="1" thickBot="1">
      <c r="A1" s="42"/>
      <c r="B1" s="153" t="s">
        <v>1307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123"/>
    </row>
    <row r="2" spans="1:37" ht="24.75" customHeight="1" thickBot="1">
      <c r="A2" s="124">
        <f>VLOOKUP(C2,Terminarz!A3:H68,2,FALSE)</f>
        <v>1</v>
      </c>
      <c r="B2" s="96" t="s">
        <v>1290</v>
      </c>
      <c r="C2" s="121">
        <v>2</v>
      </c>
      <c r="D2" s="136" t="s">
        <v>1306</v>
      </c>
      <c r="E2" s="138">
        <f>IF(O18&gt;Q18,O47,IF(O18=P47,$A$13,IF(O18&lt;O18,Q47,)))</f>
        <v>0</v>
      </c>
      <c r="F2" s="139" t="s">
        <v>1288</v>
      </c>
      <c r="G2" s="139">
        <f>IF(O18&lt;Q18,O47,IF(O18=P47,$A$13,IF(O18&gt;O18,Q47,)))</f>
        <v>0</v>
      </c>
      <c r="H2" s="163" t="str">
        <f>VLOOKUP(C2,Terminarz!A3:H68,4,FALSE)</f>
        <v>piątek</v>
      </c>
      <c r="I2" s="163"/>
      <c r="J2" s="163"/>
      <c r="K2" s="156">
        <f>VLOOKUP(C2,Terminarz!A3:H68,3,FALSE)</f>
        <v>43728</v>
      </c>
      <c r="L2" s="156"/>
      <c r="M2" s="156"/>
      <c r="N2" s="156"/>
      <c r="O2" s="43">
        <f>O4+O5+O6+O7+O8+O9+O10+O11+O12+O13+O14+O15+O16+O17</f>
        <v>0</v>
      </c>
      <c r="P2" s="44" t="s">
        <v>1288</v>
      </c>
      <c r="Q2" s="45">
        <f>Q4+Q5+Q6+Q7+Q8+Q9+Q10+Q11+Q12+Q13+Q14+Q15+Q16+Q17</f>
        <v>0</v>
      </c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123"/>
      <c r="AK2" s="79"/>
    </row>
    <row r="3" spans="1:37" ht="19.5" customHeight="1" thickBot="1">
      <c r="A3" s="80" t="s">
        <v>1287</v>
      </c>
      <c r="B3" s="135" t="str">
        <f>VLOOKUP(C2,Terminarz!A3:H68,6,FALSE)</f>
        <v>LZS Żywocice IV</v>
      </c>
      <c r="C3" s="125" t="s">
        <v>73</v>
      </c>
      <c r="D3" s="137" t="str">
        <f>VLOOKUP(C2,Terminarz!A3:H68,8,FALSE)</f>
        <v>MLUKS Wakmet Bodzanów II</v>
      </c>
      <c r="E3" s="154" t="s">
        <v>47</v>
      </c>
      <c r="F3" s="155"/>
      <c r="G3" s="154" t="s">
        <v>48</v>
      </c>
      <c r="H3" s="155"/>
      <c r="I3" s="154" t="s">
        <v>49</v>
      </c>
      <c r="J3" s="155"/>
      <c r="K3" s="154" t="s">
        <v>50</v>
      </c>
      <c r="L3" s="155"/>
      <c r="M3" s="154" t="s">
        <v>51</v>
      </c>
      <c r="N3" s="155"/>
      <c r="O3" s="160" t="s">
        <v>1289</v>
      </c>
      <c r="P3" s="161"/>
      <c r="Q3" s="162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7">
        <v>1</v>
      </c>
      <c r="AD3" s="48">
        <v>0</v>
      </c>
      <c r="AE3" s="46"/>
      <c r="AF3" s="123"/>
    </row>
    <row r="4" spans="1:37" ht="16.5" thickBot="1">
      <c r="A4" s="73" t="s">
        <v>3</v>
      </c>
      <c r="B4" s="38"/>
      <c r="C4" s="126" t="s">
        <v>104</v>
      </c>
      <c r="D4" s="38"/>
      <c r="E4" s="24"/>
      <c r="F4" s="25"/>
      <c r="G4" s="24"/>
      <c r="H4" s="25"/>
      <c r="I4" s="24"/>
      <c r="J4" s="25"/>
      <c r="K4" s="24"/>
      <c r="L4" s="25"/>
      <c r="M4" s="24"/>
      <c r="N4" s="25"/>
      <c r="O4" s="49">
        <f>S4+T4+U4+V4+W4</f>
        <v>0</v>
      </c>
      <c r="P4" s="50" t="s">
        <v>1288</v>
      </c>
      <c r="Q4" s="51">
        <f>X4+Y4+Z4+AA4+AB4</f>
        <v>0</v>
      </c>
      <c r="R4" s="46"/>
      <c r="S4" s="52">
        <f>IF(E4&gt;F4,1,0)</f>
        <v>0</v>
      </c>
      <c r="T4" s="53">
        <f>IF(G4&gt;H4,1,0)</f>
        <v>0</v>
      </c>
      <c r="U4" s="53">
        <f>IF(I4&gt;J4,1,0)</f>
        <v>0</v>
      </c>
      <c r="V4" s="53">
        <f>IF(K4&gt;L4,1,0)</f>
        <v>0</v>
      </c>
      <c r="W4" s="53">
        <f>IF(M4&gt;N4,1,0)</f>
        <v>0</v>
      </c>
      <c r="X4" s="54">
        <f>IF(E4&lt;F4,1,0)</f>
        <v>0</v>
      </c>
      <c r="Y4" s="54">
        <f>IF(G4&lt;H4,1,0)</f>
        <v>0</v>
      </c>
      <c r="Z4" s="54">
        <f>IF(I4&lt;J4,1,0)</f>
        <v>0</v>
      </c>
      <c r="AA4" s="54">
        <f>IF(K4&lt;L4,1,0)</f>
        <v>0</v>
      </c>
      <c r="AB4" s="54">
        <f>IF(M4&lt;N4,1,0)</f>
        <v>0</v>
      </c>
      <c r="AC4" s="55">
        <f>IF(O4=3,$AC$3,IF(O4=2,$AD$3,IF(O4=1,$AD$3,IF(O4=0,$AD$3))))</f>
        <v>0</v>
      </c>
      <c r="AD4" s="55">
        <f>IF(Q4=3,$AC$3,IF(Q4=2,$AD$3,IF(Q4=1,$AD$3,IF(Q4=0,$AD$3))))</f>
        <v>0</v>
      </c>
      <c r="AE4" s="46"/>
      <c r="AF4" s="123"/>
    </row>
    <row r="5" spans="1:37" ht="16.5" thickBot="1">
      <c r="A5" s="74" t="s">
        <v>103</v>
      </c>
      <c r="B5" s="38"/>
      <c r="C5" s="127" t="s">
        <v>72</v>
      </c>
      <c r="D5" s="38"/>
      <c r="E5" s="24"/>
      <c r="F5" s="25"/>
      <c r="G5" s="24"/>
      <c r="H5" s="25"/>
      <c r="I5" s="24"/>
      <c r="J5" s="25"/>
      <c r="K5" s="24"/>
      <c r="L5" s="25"/>
      <c r="M5" s="24"/>
      <c r="N5" s="25"/>
      <c r="O5" s="49">
        <f t="shared" ref="O5:O17" si="0">S5+T5+U5+V5+W5</f>
        <v>0</v>
      </c>
      <c r="P5" s="50" t="s">
        <v>1288</v>
      </c>
      <c r="Q5" s="51">
        <f t="shared" ref="Q5:Q17" si="1">X5+Y5+Z5+AA5+AB5</f>
        <v>0</v>
      </c>
      <c r="R5" s="46"/>
      <c r="S5" s="56">
        <f t="shared" ref="S5:S17" si="2">IF(E5&gt;F5,1,0)</f>
        <v>0</v>
      </c>
      <c r="T5" s="57">
        <f t="shared" ref="T5:T17" si="3">IF(G5&gt;H5,1,0)</f>
        <v>0</v>
      </c>
      <c r="U5" s="57">
        <f t="shared" ref="U5:U17" si="4">IF(I5&gt;J5,1,0)</f>
        <v>0</v>
      </c>
      <c r="V5" s="57">
        <f t="shared" ref="V5:V17" si="5">IF(K5&gt;L5,1,0)</f>
        <v>0</v>
      </c>
      <c r="W5" s="57">
        <f t="shared" ref="W5:W17" si="6">IF(M5&gt;N5,1,0)</f>
        <v>0</v>
      </c>
      <c r="X5" s="58">
        <f t="shared" ref="X5:X17" si="7">IF(E5&lt;F5,1,0)</f>
        <v>0</v>
      </c>
      <c r="Y5" s="58">
        <f t="shared" ref="Y5:Y17" si="8">IF(G5&lt;H5,1,0)</f>
        <v>0</v>
      </c>
      <c r="Z5" s="58">
        <f t="shared" ref="Z5:Z17" si="9">IF(I5&lt;J5,1,0)</f>
        <v>0</v>
      </c>
      <c r="AA5" s="58">
        <f t="shared" ref="AA5:AA17" si="10">IF(K5&lt;L5,1,0)</f>
        <v>0</v>
      </c>
      <c r="AB5" s="58">
        <f t="shared" ref="AB5:AB17" si="11">IF(M5&lt;N5,1,0)</f>
        <v>0</v>
      </c>
      <c r="AC5" s="55">
        <f t="shared" ref="AC5:AC16" si="12">IF(O5=3,$AC$3,IF(O5=2,$AD$3,IF(O5=1,$AD$3,IF(O5=0,$AD$3))))</f>
        <v>0</v>
      </c>
      <c r="AD5" s="55">
        <f t="shared" ref="AD5:AD17" si="13">IF(Q5=3,$AC$3,IF(Q5=2,$AD$3,IF(Q5=1,$AD$3,IF(Q5=0,$AD$3))))</f>
        <v>0</v>
      </c>
      <c r="AE5" s="46"/>
      <c r="AF5" s="123"/>
    </row>
    <row r="6" spans="1:37" ht="16.5" thickBot="1">
      <c r="A6" s="74" t="s">
        <v>105</v>
      </c>
      <c r="B6" s="38"/>
      <c r="C6" s="127" t="s">
        <v>107</v>
      </c>
      <c r="D6" s="38"/>
      <c r="E6" s="24"/>
      <c r="F6" s="25"/>
      <c r="G6" s="24"/>
      <c r="H6" s="25"/>
      <c r="I6" s="24"/>
      <c r="J6" s="25"/>
      <c r="K6" s="24"/>
      <c r="L6" s="25"/>
      <c r="M6" s="24"/>
      <c r="N6" s="25"/>
      <c r="O6" s="49">
        <f t="shared" si="0"/>
        <v>0</v>
      </c>
      <c r="P6" s="50" t="s">
        <v>1288</v>
      </c>
      <c r="Q6" s="51">
        <f t="shared" si="1"/>
        <v>0</v>
      </c>
      <c r="R6" s="46"/>
      <c r="S6" s="56">
        <f t="shared" si="2"/>
        <v>0</v>
      </c>
      <c r="T6" s="57">
        <f t="shared" si="3"/>
        <v>0</v>
      </c>
      <c r="U6" s="57">
        <f t="shared" si="4"/>
        <v>0</v>
      </c>
      <c r="V6" s="57">
        <f t="shared" si="5"/>
        <v>0</v>
      </c>
      <c r="W6" s="57">
        <f t="shared" si="6"/>
        <v>0</v>
      </c>
      <c r="X6" s="58">
        <f t="shared" si="7"/>
        <v>0</v>
      </c>
      <c r="Y6" s="58">
        <f t="shared" si="8"/>
        <v>0</v>
      </c>
      <c r="Z6" s="58">
        <f t="shared" si="9"/>
        <v>0</v>
      </c>
      <c r="AA6" s="58">
        <f t="shared" si="10"/>
        <v>0</v>
      </c>
      <c r="AB6" s="58">
        <f t="shared" si="11"/>
        <v>0</v>
      </c>
      <c r="AC6" s="55">
        <f t="shared" si="12"/>
        <v>0</v>
      </c>
      <c r="AD6" s="55">
        <f t="shared" si="13"/>
        <v>0</v>
      </c>
      <c r="AE6" s="46"/>
      <c r="AF6" s="123"/>
    </row>
    <row r="7" spans="1:37" ht="16.5" thickBot="1">
      <c r="A7" s="74" t="s">
        <v>106</v>
      </c>
      <c r="B7" s="38"/>
      <c r="C7" s="127" t="s">
        <v>0</v>
      </c>
      <c r="D7" s="38"/>
      <c r="E7" s="26"/>
      <c r="F7" s="27"/>
      <c r="G7" s="26"/>
      <c r="H7" s="27"/>
      <c r="I7" s="26"/>
      <c r="J7" s="27"/>
      <c r="K7" s="26"/>
      <c r="L7" s="27"/>
      <c r="M7" s="26"/>
      <c r="N7" s="27"/>
      <c r="O7" s="49">
        <f t="shared" si="0"/>
        <v>0</v>
      </c>
      <c r="P7" s="50" t="s">
        <v>1288</v>
      </c>
      <c r="Q7" s="51">
        <f t="shared" si="1"/>
        <v>0</v>
      </c>
      <c r="R7" s="46"/>
      <c r="S7" s="56">
        <f t="shared" si="2"/>
        <v>0</v>
      </c>
      <c r="T7" s="57">
        <f t="shared" si="3"/>
        <v>0</v>
      </c>
      <c r="U7" s="57">
        <f t="shared" si="4"/>
        <v>0</v>
      </c>
      <c r="V7" s="57">
        <f t="shared" si="5"/>
        <v>0</v>
      </c>
      <c r="W7" s="57">
        <f t="shared" si="6"/>
        <v>0</v>
      </c>
      <c r="X7" s="58">
        <f t="shared" si="7"/>
        <v>0</v>
      </c>
      <c r="Y7" s="58">
        <f t="shared" si="8"/>
        <v>0</v>
      </c>
      <c r="Z7" s="58">
        <f t="shared" si="9"/>
        <v>0</v>
      </c>
      <c r="AA7" s="58">
        <f t="shared" si="10"/>
        <v>0</v>
      </c>
      <c r="AB7" s="58">
        <f t="shared" si="11"/>
        <v>0</v>
      </c>
      <c r="AC7" s="55">
        <f t="shared" si="12"/>
        <v>0</v>
      </c>
      <c r="AD7" s="55">
        <f t="shared" si="13"/>
        <v>0</v>
      </c>
      <c r="AE7" s="46"/>
      <c r="AF7" s="123"/>
    </row>
    <row r="8" spans="1:37" ht="29.25" customHeight="1" thickBot="1">
      <c r="A8" s="74" t="s">
        <v>61</v>
      </c>
      <c r="B8" s="122" t="str">
        <f>'baza zawodników'!U5</f>
        <v>-</v>
      </c>
      <c r="C8" s="77" t="s">
        <v>61</v>
      </c>
      <c r="D8" s="122" t="str">
        <f>'baza zawodników'!W5</f>
        <v>-</v>
      </c>
      <c r="E8" s="26"/>
      <c r="F8" s="27"/>
      <c r="G8" s="26"/>
      <c r="H8" s="27"/>
      <c r="I8" s="26"/>
      <c r="J8" s="27"/>
      <c r="K8" s="26"/>
      <c r="L8" s="27"/>
      <c r="M8" s="26"/>
      <c r="N8" s="27"/>
      <c r="O8" s="49">
        <f t="shared" si="0"/>
        <v>0</v>
      </c>
      <c r="P8" s="50" t="s">
        <v>1288</v>
      </c>
      <c r="Q8" s="51">
        <f t="shared" si="1"/>
        <v>0</v>
      </c>
      <c r="R8" s="46"/>
      <c r="S8" s="56">
        <f t="shared" si="2"/>
        <v>0</v>
      </c>
      <c r="T8" s="57">
        <f t="shared" si="3"/>
        <v>0</v>
      </c>
      <c r="U8" s="57">
        <f t="shared" si="4"/>
        <v>0</v>
      </c>
      <c r="V8" s="57">
        <f t="shared" si="5"/>
        <v>0</v>
      </c>
      <c r="W8" s="57">
        <f t="shared" si="6"/>
        <v>0</v>
      </c>
      <c r="X8" s="58">
        <f t="shared" si="7"/>
        <v>0</v>
      </c>
      <c r="Y8" s="58">
        <f t="shared" si="8"/>
        <v>0</v>
      </c>
      <c r="Z8" s="58">
        <f t="shared" si="9"/>
        <v>0</v>
      </c>
      <c r="AA8" s="58">
        <f t="shared" si="10"/>
        <v>0</v>
      </c>
      <c r="AB8" s="58">
        <f t="shared" si="11"/>
        <v>0</v>
      </c>
      <c r="AC8" s="55">
        <f t="shared" si="12"/>
        <v>0</v>
      </c>
      <c r="AD8" s="55">
        <f t="shared" si="13"/>
        <v>0</v>
      </c>
      <c r="AE8" s="46"/>
      <c r="AF8" s="123"/>
    </row>
    <row r="9" spans="1:37" ht="28.5" customHeight="1" thickBot="1">
      <c r="A9" s="75" t="s">
        <v>63</v>
      </c>
      <c r="B9" s="122" t="str">
        <f>'baza zawodników'!U6</f>
        <v>-</v>
      </c>
      <c r="C9" s="78" t="s">
        <v>63</v>
      </c>
      <c r="D9" s="122" t="str">
        <f>'baza zawodników'!W6</f>
        <v>-</v>
      </c>
      <c r="E9" s="28"/>
      <c r="F9" s="29"/>
      <c r="G9" s="28"/>
      <c r="H9" s="29"/>
      <c r="I9" s="28"/>
      <c r="J9" s="29"/>
      <c r="K9" s="28"/>
      <c r="L9" s="29"/>
      <c r="M9" s="28"/>
      <c r="N9" s="29"/>
      <c r="O9" s="49">
        <f t="shared" si="0"/>
        <v>0</v>
      </c>
      <c r="P9" s="50" t="s">
        <v>1288</v>
      </c>
      <c r="Q9" s="51">
        <f t="shared" si="1"/>
        <v>0</v>
      </c>
      <c r="R9" s="46"/>
      <c r="S9" s="56">
        <f t="shared" si="2"/>
        <v>0</v>
      </c>
      <c r="T9" s="57">
        <f t="shared" si="3"/>
        <v>0</v>
      </c>
      <c r="U9" s="57">
        <f t="shared" si="4"/>
        <v>0</v>
      </c>
      <c r="V9" s="57">
        <f t="shared" si="5"/>
        <v>0</v>
      </c>
      <c r="W9" s="57">
        <f t="shared" si="6"/>
        <v>0</v>
      </c>
      <c r="X9" s="58">
        <f t="shared" si="7"/>
        <v>0</v>
      </c>
      <c r="Y9" s="58">
        <f t="shared" si="8"/>
        <v>0</v>
      </c>
      <c r="Z9" s="58">
        <f t="shared" si="9"/>
        <v>0</v>
      </c>
      <c r="AA9" s="58">
        <f t="shared" si="10"/>
        <v>0</v>
      </c>
      <c r="AB9" s="58">
        <f t="shared" si="11"/>
        <v>0</v>
      </c>
      <c r="AC9" s="55">
        <f t="shared" si="12"/>
        <v>0</v>
      </c>
      <c r="AD9" s="55">
        <f t="shared" si="13"/>
        <v>0</v>
      </c>
      <c r="AE9" s="46"/>
      <c r="AF9" s="123"/>
    </row>
    <row r="10" spans="1:37" ht="16.5" thickBot="1">
      <c r="A10" s="75" t="s">
        <v>3</v>
      </c>
      <c r="B10" s="38"/>
      <c r="C10" s="128" t="s">
        <v>72</v>
      </c>
      <c r="D10" s="38"/>
      <c r="E10" s="26"/>
      <c r="F10" s="27"/>
      <c r="G10" s="26"/>
      <c r="H10" s="27"/>
      <c r="I10" s="26"/>
      <c r="J10" s="27"/>
      <c r="K10" s="26"/>
      <c r="L10" s="27"/>
      <c r="M10" s="26"/>
      <c r="N10" s="27"/>
      <c r="O10" s="49">
        <f t="shared" si="0"/>
        <v>0</v>
      </c>
      <c r="P10" s="50" t="s">
        <v>1288</v>
      </c>
      <c r="Q10" s="51">
        <f t="shared" si="1"/>
        <v>0</v>
      </c>
      <c r="R10" s="46"/>
      <c r="S10" s="56">
        <f t="shared" si="2"/>
        <v>0</v>
      </c>
      <c r="T10" s="57">
        <f t="shared" si="3"/>
        <v>0</v>
      </c>
      <c r="U10" s="57">
        <f t="shared" si="4"/>
        <v>0</v>
      </c>
      <c r="V10" s="57">
        <f t="shared" si="5"/>
        <v>0</v>
      </c>
      <c r="W10" s="57">
        <f t="shared" si="6"/>
        <v>0</v>
      </c>
      <c r="X10" s="58">
        <f t="shared" si="7"/>
        <v>0</v>
      </c>
      <c r="Y10" s="58">
        <f t="shared" si="8"/>
        <v>0</v>
      </c>
      <c r="Z10" s="58">
        <f t="shared" si="9"/>
        <v>0</v>
      </c>
      <c r="AA10" s="58">
        <f t="shared" si="10"/>
        <v>0</v>
      </c>
      <c r="AB10" s="58">
        <f t="shared" si="11"/>
        <v>0</v>
      </c>
      <c r="AC10" s="55">
        <f t="shared" si="12"/>
        <v>0</v>
      </c>
      <c r="AD10" s="55">
        <f t="shared" si="13"/>
        <v>0</v>
      </c>
      <c r="AE10" s="46"/>
      <c r="AF10" s="123"/>
      <c r="AI10" s="30"/>
    </row>
    <row r="11" spans="1:37" ht="16.5" thickBot="1">
      <c r="A11" s="75" t="s">
        <v>103</v>
      </c>
      <c r="B11" s="38"/>
      <c r="C11" s="129" t="s">
        <v>104</v>
      </c>
      <c r="D11" s="38"/>
      <c r="E11" s="26"/>
      <c r="F11" s="27"/>
      <c r="G11" s="26"/>
      <c r="H11" s="27"/>
      <c r="I11" s="26"/>
      <c r="J11" s="27"/>
      <c r="K11" s="26"/>
      <c r="L11" s="27"/>
      <c r="M11" s="26"/>
      <c r="N11" s="27"/>
      <c r="O11" s="49">
        <f t="shared" si="0"/>
        <v>0</v>
      </c>
      <c r="P11" s="50" t="s">
        <v>1288</v>
      </c>
      <c r="Q11" s="51">
        <f t="shared" si="1"/>
        <v>0</v>
      </c>
      <c r="R11" s="46"/>
      <c r="S11" s="56">
        <f t="shared" si="2"/>
        <v>0</v>
      </c>
      <c r="T11" s="57">
        <f t="shared" si="3"/>
        <v>0</v>
      </c>
      <c r="U11" s="57">
        <f t="shared" si="4"/>
        <v>0</v>
      </c>
      <c r="V11" s="57">
        <f t="shared" si="5"/>
        <v>0</v>
      </c>
      <c r="W11" s="57">
        <f t="shared" si="6"/>
        <v>0</v>
      </c>
      <c r="X11" s="58">
        <f t="shared" si="7"/>
        <v>0</v>
      </c>
      <c r="Y11" s="58">
        <f t="shared" si="8"/>
        <v>0</v>
      </c>
      <c r="Z11" s="58">
        <f t="shared" si="9"/>
        <v>0</v>
      </c>
      <c r="AA11" s="58">
        <f t="shared" si="10"/>
        <v>0</v>
      </c>
      <c r="AB11" s="58">
        <f t="shared" si="11"/>
        <v>0</v>
      </c>
      <c r="AC11" s="55">
        <f t="shared" si="12"/>
        <v>0</v>
      </c>
      <c r="AD11" s="55">
        <f t="shared" si="13"/>
        <v>0</v>
      </c>
      <c r="AE11" s="46"/>
      <c r="AF11" s="123"/>
    </row>
    <row r="12" spans="1:37" ht="16.5" thickBot="1">
      <c r="A12" s="75" t="s">
        <v>105</v>
      </c>
      <c r="B12" s="38"/>
      <c r="C12" s="129" t="s">
        <v>0</v>
      </c>
      <c r="D12" s="38"/>
      <c r="E12" s="26"/>
      <c r="F12" s="27"/>
      <c r="G12" s="26"/>
      <c r="H12" s="27"/>
      <c r="I12" s="26"/>
      <c r="J12" s="27"/>
      <c r="K12" s="26"/>
      <c r="L12" s="27"/>
      <c r="M12" s="26"/>
      <c r="N12" s="27"/>
      <c r="O12" s="49">
        <f t="shared" si="0"/>
        <v>0</v>
      </c>
      <c r="P12" s="50" t="s">
        <v>1288</v>
      </c>
      <c r="Q12" s="51">
        <f t="shared" si="1"/>
        <v>0</v>
      </c>
      <c r="R12" s="46"/>
      <c r="S12" s="56">
        <f t="shared" si="2"/>
        <v>0</v>
      </c>
      <c r="T12" s="57">
        <f t="shared" si="3"/>
        <v>0</v>
      </c>
      <c r="U12" s="57">
        <f t="shared" si="4"/>
        <v>0</v>
      </c>
      <c r="V12" s="57">
        <f t="shared" si="5"/>
        <v>0</v>
      </c>
      <c r="W12" s="57">
        <f t="shared" si="6"/>
        <v>0</v>
      </c>
      <c r="X12" s="58">
        <f t="shared" si="7"/>
        <v>0</v>
      </c>
      <c r="Y12" s="58">
        <f t="shared" si="8"/>
        <v>0</v>
      </c>
      <c r="Z12" s="58">
        <f t="shared" si="9"/>
        <v>0</v>
      </c>
      <c r="AA12" s="58">
        <f t="shared" si="10"/>
        <v>0</v>
      </c>
      <c r="AB12" s="58">
        <f t="shared" si="11"/>
        <v>0</v>
      </c>
      <c r="AC12" s="55">
        <f t="shared" si="12"/>
        <v>0</v>
      </c>
      <c r="AD12" s="55">
        <f t="shared" si="13"/>
        <v>0</v>
      </c>
      <c r="AE12" s="46"/>
      <c r="AF12" s="123"/>
    </row>
    <row r="13" spans="1:37" ht="16.5" thickBot="1">
      <c r="A13" s="76" t="s">
        <v>106</v>
      </c>
      <c r="B13" s="38"/>
      <c r="C13" s="129" t="s">
        <v>107</v>
      </c>
      <c r="D13" s="38"/>
      <c r="E13" s="26"/>
      <c r="F13" s="27"/>
      <c r="G13" s="26"/>
      <c r="H13" s="27"/>
      <c r="I13" s="26"/>
      <c r="J13" s="27"/>
      <c r="K13" s="26"/>
      <c r="L13" s="27"/>
      <c r="M13" s="26"/>
      <c r="N13" s="27"/>
      <c r="O13" s="49">
        <f t="shared" si="0"/>
        <v>0</v>
      </c>
      <c r="P13" s="50" t="s">
        <v>1288</v>
      </c>
      <c r="Q13" s="51">
        <f t="shared" si="1"/>
        <v>0</v>
      </c>
      <c r="R13" s="46"/>
      <c r="S13" s="56">
        <f t="shared" si="2"/>
        <v>0</v>
      </c>
      <c r="T13" s="57">
        <f t="shared" si="3"/>
        <v>0</v>
      </c>
      <c r="U13" s="57">
        <f t="shared" si="4"/>
        <v>0</v>
      </c>
      <c r="V13" s="57">
        <f t="shared" si="5"/>
        <v>0</v>
      </c>
      <c r="W13" s="57">
        <f t="shared" si="6"/>
        <v>0</v>
      </c>
      <c r="X13" s="58">
        <f t="shared" si="7"/>
        <v>0</v>
      </c>
      <c r="Y13" s="58">
        <f t="shared" si="8"/>
        <v>0</v>
      </c>
      <c r="Z13" s="58">
        <f t="shared" si="9"/>
        <v>0</v>
      </c>
      <c r="AA13" s="58">
        <f t="shared" si="10"/>
        <v>0</v>
      </c>
      <c r="AB13" s="58">
        <f t="shared" si="11"/>
        <v>0</v>
      </c>
      <c r="AC13" s="55">
        <f t="shared" si="12"/>
        <v>0</v>
      </c>
      <c r="AD13" s="55">
        <f t="shared" si="13"/>
        <v>0</v>
      </c>
      <c r="AE13" s="46"/>
      <c r="AF13" s="123"/>
    </row>
    <row r="14" spans="1:37" ht="16.5" thickBot="1">
      <c r="A14" s="73" t="s">
        <v>105</v>
      </c>
      <c r="B14" s="38"/>
      <c r="C14" s="129" t="s">
        <v>72</v>
      </c>
      <c r="D14" s="38"/>
      <c r="E14" s="26"/>
      <c r="F14" s="27"/>
      <c r="G14" s="26"/>
      <c r="H14" s="27"/>
      <c r="I14" s="26"/>
      <c r="J14" s="27"/>
      <c r="K14" s="26"/>
      <c r="L14" s="27"/>
      <c r="M14" s="26"/>
      <c r="N14" s="27"/>
      <c r="O14" s="49">
        <f t="shared" si="0"/>
        <v>0</v>
      </c>
      <c r="P14" s="50" t="s">
        <v>1288</v>
      </c>
      <c r="Q14" s="51">
        <f t="shared" si="1"/>
        <v>0</v>
      </c>
      <c r="R14" s="46"/>
      <c r="S14" s="56">
        <f t="shared" si="2"/>
        <v>0</v>
      </c>
      <c r="T14" s="57">
        <f t="shared" si="3"/>
        <v>0</v>
      </c>
      <c r="U14" s="57">
        <f t="shared" si="4"/>
        <v>0</v>
      </c>
      <c r="V14" s="57">
        <f t="shared" si="5"/>
        <v>0</v>
      </c>
      <c r="W14" s="57">
        <f t="shared" si="6"/>
        <v>0</v>
      </c>
      <c r="X14" s="58">
        <f t="shared" si="7"/>
        <v>0</v>
      </c>
      <c r="Y14" s="58">
        <f t="shared" si="8"/>
        <v>0</v>
      </c>
      <c r="Z14" s="58">
        <f t="shared" si="9"/>
        <v>0</v>
      </c>
      <c r="AA14" s="58">
        <f t="shared" si="10"/>
        <v>0</v>
      </c>
      <c r="AB14" s="58">
        <f t="shared" si="11"/>
        <v>0</v>
      </c>
      <c r="AC14" s="55">
        <f t="shared" si="12"/>
        <v>0</v>
      </c>
      <c r="AD14" s="55">
        <f t="shared" si="13"/>
        <v>0</v>
      </c>
      <c r="AE14" s="46"/>
      <c r="AF14" s="123"/>
      <c r="AG14" s="23" t="s">
        <v>41</v>
      </c>
    </row>
    <row r="15" spans="1:37" ht="16.5" thickBot="1">
      <c r="A15" s="74" t="s">
        <v>3</v>
      </c>
      <c r="B15" s="38"/>
      <c r="C15" s="129" t="s">
        <v>0</v>
      </c>
      <c r="D15" s="38"/>
      <c r="E15" s="26"/>
      <c r="F15" s="27"/>
      <c r="G15" s="26"/>
      <c r="H15" s="27"/>
      <c r="I15" s="26"/>
      <c r="J15" s="27"/>
      <c r="K15" s="26"/>
      <c r="L15" s="27"/>
      <c r="M15" s="26"/>
      <c r="N15" s="27"/>
      <c r="O15" s="49">
        <f t="shared" si="0"/>
        <v>0</v>
      </c>
      <c r="P15" s="50" t="s">
        <v>1288</v>
      </c>
      <c r="Q15" s="51">
        <f t="shared" si="1"/>
        <v>0</v>
      </c>
      <c r="R15" s="46"/>
      <c r="S15" s="56">
        <f t="shared" si="2"/>
        <v>0</v>
      </c>
      <c r="T15" s="57">
        <f t="shared" si="3"/>
        <v>0</v>
      </c>
      <c r="U15" s="57">
        <f t="shared" si="4"/>
        <v>0</v>
      </c>
      <c r="V15" s="57">
        <f t="shared" si="5"/>
        <v>0</v>
      </c>
      <c r="W15" s="57">
        <f t="shared" si="6"/>
        <v>0</v>
      </c>
      <c r="X15" s="58">
        <f t="shared" si="7"/>
        <v>0</v>
      </c>
      <c r="Y15" s="58">
        <f t="shared" si="8"/>
        <v>0</v>
      </c>
      <c r="Z15" s="58">
        <f t="shared" si="9"/>
        <v>0</v>
      </c>
      <c r="AA15" s="58">
        <f t="shared" si="10"/>
        <v>0</v>
      </c>
      <c r="AB15" s="58">
        <f t="shared" si="11"/>
        <v>0</v>
      </c>
      <c r="AC15" s="55">
        <f t="shared" si="12"/>
        <v>0</v>
      </c>
      <c r="AD15" s="55">
        <f t="shared" si="13"/>
        <v>0</v>
      </c>
      <c r="AE15" s="46"/>
      <c r="AF15" s="123"/>
    </row>
    <row r="16" spans="1:37" ht="16.5" thickBot="1">
      <c r="A16" s="74" t="s">
        <v>103</v>
      </c>
      <c r="B16" s="38"/>
      <c r="C16" s="129" t="s">
        <v>107</v>
      </c>
      <c r="D16" s="38"/>
      <c r="E16" s="26"/>
      <c r="F16" s="27"/>
      <c r="G16" s="26"/>
      <c r="H16" s="27"/>
      <c r="I16" s="26"/>
      <c r="J16" s="27"/>
      <c r="K16" s="26"/>
      <c r="L16" s="27"/>
      <c r="M16" s="26"/>
      <c r="N16" s="27"/>
      <c r="O16" s="49">
        <f t="shared" si="0"/>
        <v>0</v>
      </c>
      <c r="P16" s="50" t="s">
        <v>1288</v>
      </c>
      <c r="Q16" s="51">
        <f t="shared" si="1"/>
        <v>0</v>
      </c>
      <c r="R16" s="46"/>
      <c r="S16" s="56">
        <f t="shared" si="2"/>
        <v>0</v>
      </c>
      <c r="T16" s="57">
        <f t="shared" si="3"/>
        <v>0</v>
      </c>
      <c r="U16" s="57">
        <f t="shared" si="4"/>
        <v>0</v>
      </c>
      <c r="V16" s="57">
        <f t="shared" si="5"/>
        <v>0</v>
      </c>
      <c r="W16" s="57">
        <f t="shared" si="6"/>
        <v>0</v>
      </c>
      <c r="X16" s="58">
        <f t="shared" si="7"/>
        <v>0</v>
      </c>
      <c r="Y16" s="58">
        <f t="shared" si="8"/>
        <v>0</v>
      </c>
      <c r="Z16" s="58">
        <f t="shared" si="9"/>
        <v>0</v>
      </c>
      <c r="AA16" s="58">
        <f t="shared" si="10"/>
        <v>0</v>
      </c>
      <c r="AB16" s="58">
        <f t="shared" si="11"/>
        <v>0</v>
      </c>
      <c r="AC16" s="55">
        <f t="shared" si="12"/>
        <v>0</v>
      </c>
      <c r="AD16" s="55">
        <f t="shared" si="13"/>
        <v>0</v>
      </c>
      <c r="AE16" s="46"/>
      <c r="AF16" s="123"/>
    </row>
    <row r="17" spans="1:32" ht="15.75" customHeight="1" thickBot="1">
      <c r="A17" s="74" t="s">
        <v>106</v>
      </c>
      <c r="B17" s="38"/>
      <c r="C17" s="129" t="s">
        <v>104</v>
      </c>
      <c r="D17" s="38"/>
      <c r="E17" s="26"/>
      <c r="F17" s="27"/>
      <c r="G17" s="26"/>
      <c r="H17" s="27"/>
      <c r="I17" s="26"/>
      <c r="J17" s="27"/>
      <c r="K17" s="26"/>
      <c r="L17" s="27"/>
      <c r="M17" s="26"/>
      <c r="N17" s="27"/>
      <c r="O17" s="59">
        <f t="shared" si="0"/>
        <v>0</v>
      </c>
      <c r="P17" s="60" t="s">
        <v>1288</v>
      </c>
      <c r="Q17" s="61">
        <f t="shared" si="1"/>
        <v>0</v>
      </c>
      <c r="R17" s="46"/>
      <c r="S17" s="62">
        <f t="shared" si="2"/>
        <v>0</v>
      </c>
      <c r="T17" s="63">
        <f t="shared" si="3"/>
        <v>0</v>
      </c>
      <c r="U17" s="63">
        <f t="shared" si="4"/>
        <v>0</v>
      </c>
      <c r="V17" s="63">
        <f t="shared" si="5"/>
        <v>0</v>
      </c>
      <c r="W17" s="63">
        <f t="shared" si="6"/>
        <v>0</v>
      </c>
      <c r="X17" s="64">
        <f t="shared" si="7"/>
        <v>0</v>
      </c>
      <c r="Y17" s="64">
        <f t="shared" si="8"/>
        <v>0</v>
      </c>
      <c r="Z17" s="64">
        <f t="shared" si="9"/>
        <v>0</v>
      </c>
      <c r="AA17" s="64">
        <f t="shared" si="10"/>
        <v>0</v>
      </c>
      <c r="AB17" s="64">
        <f t="shared" si="11"/>
        <v>0</v>
      </c>
      <c r="AC17" s="55">
        <f>IF(O17=3,$AC$3,IF(O17=2,$AD$3,IF(O17=1,$AD$3,IF(O17=0,$AD$3))))</f>
        <v>0</v>
      </c>
      <c r="AD17" s="55">
        <f t="shared" si="13"/>
        <v>0</v>
      </c>
      <c r="AE17" s="46"/>
      <c r="AF17" s="123"/>
    </row>
    <row r="18" spans="1:32" ht="16.5" thickBot="1">
      <c r="A18" s="69" t="s">
        <v>1296</v>
      </c>
      <c r="B18" s="103"/>
      <c r="C18" s="130"/>
      <c r="D18" s="39"/>
      <c r="E18" s="69"/>
      <c r="F18" s="157" t="s">
        <v>1297</v>
      </c>
      <c r="G18" s="158"/>
      <c r="H18" s="158"/>
      <c r="I18" s="158"/>
      <c r="J18" s="158"/>
      <c r="K18" s="158"/>
      <c r="L18" s="158"/>
      <c r="M18" s="158"/>
      <c r="N18" s="159"/>
      <c r="O18" s="65">
        <f>SUM(AC4:AC17)</f>
        <v>0</v>
      </c>
      <c r="P18" s="66" t="s">
        <v>1288</v>
      </c>
      <c r="Q18" s="67">
        <f>SUM(AD4:AD17)</f>
        <v>0</v>
      </c>
      <c r="R18" s="46"/>
      <c r="S18" s="57"/>
      <c r="T18" s="57"/>
      <c r="U18" s="57"/>
      <c r="V18" s="57"/>
      <c r="W18" s="57"/>
      <c r="X18" s="58"/>
      <c r="Y18" s="58"/>
      <c r="Z18" s="58"/>
      <c r="AA18" s="58"/>
      <c r="AB18" s="58"/>
      <c r="AC18" s="68">
        <f>IF(O18=3,$AC$3,IF(O18=2,$AD$3,IF(O18=1,$AD$3,IF(O18=0,$AD$3))))</f>
        <v>0</v>
      </c>
      <c r="AD18" s="68"/>
      <c r="AE18" s="46"/>
      <c r="AF18" s="123"/>
    </row>
    <row r="19" spans="1:32" ht="15.75" hidden="1">
      <c r="A19" s="46"/>
      <c r="B19" s="23" t="str">
        <f>HLOOKUP('baza zawodników'!$P$4,'baza zawodników'!$D$3:$O$41,3,FALSE)</f>
        <v>Zaremba Marcin</v>
      </c>
      <c r="C19" s="131" t="s">
        <v>1</v>
      </c>
      <c r="D19" s="23" t="str">
        <f>HLOOKUP('baza zawodników'!$Q$4,'baza zawodników'!$D$3:$O$41,3,FALSE)</f>
        <v>Olczyk Michał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</row>
    <row r="20" spans="1:32" ht="15.75" hidden="1">
      <c r="A20" s="46"/>
      <c r="B20" s="23" t="str">
        <f>HLOOKUP('baza zawodników'!$P$4,'baza zawodników'!$D$3:$O$41,4,FALSE)</f>
        <v>Wodniak Michał</v>
      </c>
      <c r="C20" s="131"/>
      <c r="D20" s="23" t="str">
        <f>HLOOKUP('baza zawodników'!$Q$4,'baza zawodników'!$D$3:$O$41,4,FALSE)</f>
        <v>Zięba Rafał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</row>
    <row r="21" spans="1:32" ht="15.75" hidden="1" customHeight="1">
      <c r="A21" s="46"/>
      <c r="B21" s="23" t="str">
        <f>HLOOKUP('baza zawodników'!$P$4,'baza zawodników'!$D$3:$O$41,5,FALSE)</f>
        <v>Wicher Patryk</v>
      </c>
      <c r="C21" s="131" t="s">
        <v>1006</v>
      </c>
      <c r="D21" s="23" t="str">
        <f>HLOOKUP('baza zawodników'!$Q$4,'baza zawodników'!$D$3:$O$41,5,FALSE)</f>
        <v>Wala Krzysztof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</row>
    <row r="22" spans="1:32" ht="15.75" hidden="1" customHeight="1">
      <c r="A22" s="46"/>
      <c r="B22" s="23" t="str">
        <f>HLOOKUP('baza zawodników'!$P$4,'baza zawodników'!$D$3:$O$41,6,FALSE)</f>
        <v>Szczepanek Jan</v>
      </c>
      <c r="C22" s="131" t="s">
        <v>1291</v>
      </c>
      <c r="D22" s="23" t="str">
        <f>HLOOKUP('baza zawodników'!$Q$4,'baza zawodników'!$D$3:$O$41,6,FALSE)</f>
        <v>Szewczyk Tomasz</v>
      </c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</row>
    <row r="23" spans="1:32" ht="15.75" hidden="1">
      <c r="A23" s="46"/>
      <c r="B23" s="23" t="str">
        <f>HLOOKUP('baza zawodników'!$P$4,'baza zawodników'!$D$3:$O$41,7,FALSE)</f>
        <v>Szczepanek Błażej</v>
      </c>
      <c r="C23" s="131" t="s">
        <v>1292</v>
      </c>
      <c r="D23" s="23" t="str">
        <f>HLOOKUP('baza zawodników'!$Q$4,'baza zawodników'!$D$3:$O$41,7,FALSE)</f>
        <v>Synowiec Andrzej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</row>
    <row r="24" spans="1:32" ht="15.75" hidden="1">
      <c r="A24" s="46"/>
      <c r="B24" s="23" t="str">
        <f>HLOOKUP('baza zawodników'!$P$4,'baza zawodników'!$D$3:$O$41,8,FALSE)</f>
        <v>Siekiera Dawid</v>
      </c>
      <c r="C24" s="131" t="s">
        <v>1293</v>
      </c>
      <c r="D24" s="23" t="str">
        <f>HLOOKUP('baza zawodników'!$Q$4,'baza zawodników'!$D$3:$O$41,8,FALSE)</f>
        <v>Skorodzień Tadeusz</v>
      </c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</row>
    <row r="25" spans="1:32" ht="15.75" hidden="1">
      <c r="A25" s="46"/>
      <c r="B25" s="23" t="str">
        <f>HLOOKUP('baza zawodników'!$P$4,'baza zawodników'!$D$3:$O$41,9,FALSE)</f>
        <v>Olczyk Wojciech</v>
      </c>
      <c r="C25" s="131" t="s">
        <v>4</v>
      </c>
      <c r="D25" s="23" t="str">
        <f>HLOOKUP('baza zawodników'!$Q$4,'baza zawodników'!$D$3:$O$41,9,FALSE)</f>
        <v>Semkowicz Marcin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3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</row>
    <row r="26" spans="1:32" ht="15.75" hidden="1">
      <c r="A26" s="46"/>
      <c r="B26" s="23" t="str">
        <f>HLOOKUP('baza zawodników'!$P$4,'baza zawodników'!$D$3:$O$41,10,FALSE)</f>
        <v>Linek Adam</v>
      </c>
      <c r="C26" s="131" t="s">
        <v>1294</v>
      </c>
      <c r="D26" s="23" t="str">
        <f>HLOOKUP('baza zawodników'!$Q$4,'baza zawodników'!$D$3:$O$41,10,FALSE)</f>
        <v>Pasoń Przemysław</v>
      </c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</row>
    <row r="27" spans="1:32" ht="15.75" hidden="1">
      <c r="A27" s="46"/>
      <c r="B27" s="23" t="str">
        <f>HLOOKUP('baza zawodników'!$P$4,'baza zawodników'!$D$3:$O$41,11,FALSE)</f>
        <v>Żółkowski Andrzej</v>
      </c>
      <c r="C27" s="131" t="s">
        <v>1295</v>
      </c>
      <c r="D27" s="23" t="str">
        <f>HLOOKUP('baza zawodników'!$Q$4,'baza zawodników'!$D$3:$O$41,11,FALSE)</f>
        <v>Nalepa Dariusz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</row>
    <row r="28" spans="1:32" ht="15.75" hidden="1">
      <c r="A28" s="46"/>
      <c r="B28" s="23" t="str">
        <f>HLOOKUP('baza zawodników'!$P$4,'baza zawodników'!$D$3:$O$41,12,FALSE)</f>
        <v>Wodniak Ireneusz</v>
      </c>
      <c r="C28" s="131" t="s">
        <v>0</v>
      </c>
      <c r="D28" s="23" t="str">
        <f>HLOOKUP('baza zawodników'!$Q$4,'baza zawodników'!$D$3:$O$41,12,FALSE)</f>
        <v>Kurowski Mariusz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</row>
    <row r="29" spans="1:32" ht="15.75" hidden="1">
      <c r="A29" s="46"/>
      <c r="B29" s="23" t="str">
        <f>HLOOKUP('baza zawodników'!$P$4,'baza zawodników'!$D$3:$O$41,13,FALSE)</f>
        <v>Wicher Robert</v>
      </c>
      <c r="C29" s="131" t="s">
        <v>72</v>
      </c>
      <c r="D29" s="23" t="str">
        <f>HLOOKUP('baza zawodników'!$Q$4,'baza zawodników'!$D$3:$O$41,13,FALSE)</f>
        <v>Kula Konrad</v>
      </c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</row>
    <row r="30" spans="1:32" ht="15.75" hidden="1">
      <c r="A30" s="46"/>
      <c r="B30" s="23" t="str">
        <f>HLOOKUP('baza zawodników'!$P$4,'baza zawodników'!$D$3:$O$41,14,FALSE)</f>
        <v>Szczepanek Karol</v>
      </c>
      <c r="C30" s="131"/>
      <c r="D30" s="23" t="str">
        <f>HLOOKUP('baza zawodników'!$Q$4,'baza zawodników'!$D$3:$O$41,14,FALSE)</f>
        <v>Kanarski Kamil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</row>
    <row r="31" spans="1:32" ht="15.75" hidden="1">
      <c r="A31" s="46"/>
      <c r="B31" s="23" t="str">
        <f>HLOOKUP('baza zawodników'!$P$4,'baza zawodników'!$D$3:$O$41,15,FALSE)</f>
        <v>Piasecki Piotr</v>
      </c>
      <c r="C31" s="131"/>
      <c r="D31" s="23" t="str">
        <f>HLOOKUP('baza zawodników'!$Q$4,'baza zawodników'!$D$3:$O$41,15,FALSE)</f>
        <v>Gargol Tomasz</v>
      </c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</row>
    <row r="32" spans="1:32" ht="15.75" hidden="1">
      <c r="A32" s="46"/>
      <c r="B32" s="23" t="str">
        <f>HLOOKUP('baza zawodników'!$P$4,'baza zawodników'!$D$3:$O$41,16,FALSE)</f>
        <v>Piasecki Marek</v>
      </c>
      <c r="C32" s="131"/>
      <c r="D32" s="23" t="str">
        <f>HLOOKUP('baza zawodników'!$Q$4,'baza zawodników'!$D$3:$O$41,16,FALSE)</f>
        <v>Augustynowicz Czesław</v>
      </c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</row>
    <row r="33" spans="1:32" ht="15.75" hidden="1">
      <c r="A33" s="46"/>
      <c r="B33" s="23" t="str">
        <f>HLOOKUP('baza zawodników'!$P$4,'baza zawodników'!$D$3:$O$41,17,FALSE)</f>
        <v>Orzeł Marek</v>
      </c>
      <c r="C33" s="131" t="s">
        <v>104</v>
      </c>
      <c r="D33" s="23">
        <f>HLOOKUP('baza zawodników'!$Q$4,'baza zawodników'!$D$3:$O$41,17,FALSE)</f>
        <v>0</v>
      </c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</row>
    <row r="34" spans="1:32" ht="15.75" hidden="1">
      <c r="A34" s="46"/>
      <c r="B34" s="23" t="str">
        <f>HLOOKUP('baza zawodników'!$P$4,'baza zawodników'!$D$3:$O$41,18,FALSE)</f>
        <v>Nossol Józef</v>
      </c>
      <c r="C34" s="131"/>
      <c r="D34" s="23">
        <f>HLOOKUP('baza zawodników'!$Q$4,'baza zawodników'!$D$3:$O$41,18,FALSE)</f>
        <v>0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</row>
    <row r="35" spans="1:32" ht="15.75" hidden="1">
      <c r="A35" s="46"/>
      <c r="B35" s="23" t="str">
        <f>HLOOKUP('baza zawodników'!$P$4,'baza zawodników'!$D$3:$O$41,19,FALSE)</f>
        <v>Machoń Radosław</v>
      </c>
      <c r="C35" s="131"/>
      <c r="D35" s="23">
        <f>HLOOKUP('baza zawodników'!$Q$4,'baza zawodników'!$D$3:$O$41,19,FALSE)</f>
        <v>0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</row>
    <row r="36" spans="1:32" ht="15.75" hidden="1">
      <c r="A36" s="46"/>
      <c r="B36" s="23" t="str">
        <f>HLOOKUP('baza zawodników'!$P$4,'baza zawodników'!$D$3:$O$41,20,FALSE)</f>
        <v>Lepich Marcin</v>
      </c>
      <c r="C36" s="131"/>
      <c r="D36" s="23">
        <f>HLOOKUP('baza zawodników'!$Q$4,'baza zawodników'!$D$3:$O$41,20,FALSE)</f>
        <v>0</v>
      </c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</row>
    <row r="37" spans="1:32" ht="15.75" hidden="1">
      <c r="A37" s="46"/>
      <c r="B37" s="23" t="str">
        <f>HLOOKUP('baza zawodników'!$P$4,'baza zawodników'!$D$3:$O$41,21,FALSE)</f>
        <v>Kolman Marcin</v>
      </c>
      <c r="C37" s="131"/>
      <c r="D37" s="23">
        <f>HLOOKUP('baza zawodników'!$Q$4,'baza zawodników'!$D$3:$O$41,21,FALSE)</f>
        <v>0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</row>
    <row r="38" spans="1:32" ht="15.75" hidden="1">
      <c r="A38" s="46"/>
      <c r="B38" s="23" t="str">
        <f>HLOOKUP('baza zawodników'!$P$4,'baza zawodników'!$D$3:$O$41,22,FALSE)</f>
        <v>Jonderko Romuald</v>
      </c>
      <c r="C38" s="131"/>
      <c r="D38" s="23">
        <f>HLOOKUP('baza zawodników'!$Q$4,'baza zawodników'!$D$3:$O$41,22,FALSE)</f>
        <v>0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</row>
    <row r="39" spans="1:32" ht="15.75" hidden="1">
      <c r="A39" s="46"/>
      <c r="B39" s="23" t="str">
        <f>HLOOKUP('baza zawodników'!$P$4,'baza zawodników'!$D$3:$O$41,23,FALSE)</f>
        <v>Jonderko Brian</v>
      </c>
      <c r="C39" s="131"/>
      <c r="D39" s="23">
        <f>HLOOKUP('baza zawodników'!$Q$4,'baza zawodników'!$D$3:$O$41,23,FALSE)</f>
        <v>0</v>
      </c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</row>
    <row r="40" spans="1:32" ht="15.75" hidden="1">
      <c r="A40" s="46"/>
      <c r="B40" s="23" t="str">
        <f>HLOOKUP('baza zawodników'!$P$4,'baza zawodników'!$D$3:$O$41,24,FALSE)</f>
        <v>Jędrzejak Patryk</v>
      </c>
      <c r="C40" s="131"/>
      <c r="D40" s="23">
        <f>HLOOKUP('baza zawodników'!$Q$4,'baza zawodników'!$D$3:$O$41,24,FALSE)</f>
        <v>0</v>
      </c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</row>
    <row r="41" spans="1:32" ht="15.75" hidden="1">
      <c r="A41" s="46"/>
      <c r="B41" s="23" t="str">
        <f>HLOOKUP('baza zawodników'!$P$4,'baza zawodników'!$D$3:$O$41,25,FALSE)</f>
        <v>Jaszkowic Krzysztof</v>
      </c>
      <c r="C41" s="131"/>
      <c r="D41" s="23">
        <f>HLOOKUP('baza zawodników'!$Q$4,'baza zawodników'!$D$3:$O$41,25,FALSE)</f>
        <v>0</v>
      </c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</row>
    <row r="42" spans="1:32" ht="15.75" hidden="1">
      <c r="A42" s="46"/>
      <c r="B42" s="23" t="str">
        <f>HLOOKUP('baza zawodników'!$P$4,'baza zawodników'!$D$3:$O$41,26,FALSE)</f>
        <v>Data Paweł</v>
      </c>
      <c r="C42" s="131"/>
      <c r="D42" s="23">
        <f>HLOOKUP('baza zawodników'!$Q$4,'baza zawodników'!$D$3:$O$41,26,FALSE)</f>
        <v>0</v>
      </c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</row>
    <row r="43" spans="1:32" ht="15.75" hidden="1">
      <c r="A43" s="46"/>
      <c r="B43" s="23" t="str">
        <f>HLOOKUP('baza zawodników'!$P$4,'baza zawodników'!$D$3:$O$41,27,FALSE)</f>
        <v>Bega Krystian</v>
      </c>
      <c r="C43" s="131"/>
      <c r="D43" s="23">
        <f>HLOOKUP('baza zawodników'!$Q$4,'baza zawodników'!$D$3:$O$41,27,FALSE)</f>
        <v>0</v>
      </c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</row>
    <row r="44" spans="1:32" ht="15.75" hidden="1">
      <c r="A44" s="46"/>
      <c r="B44" s="23">
        <f>HLOOKUP('baza zawodników'!$P$4,'baza zawodników'!$D$3:$O$41,28,FALSE)</f>
        <v>0</v>
      </c>
      <c r="C44" s="131"/>
      <c r="D44" s="23">
        <f>HLOOKUP('baza zawodników'!$Q$4,'baza zawodników'!$D$3:$O$41,28,FALSE)</f>
        <v>0</v>
      </c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</row>
    <row r="45" spans="1:32" ht="15.75" hidden="1">
      <c r="A45" s="46"/>
      <c r="B45" s="23">
        <f>HLOOKUP('baza zawodników'!$P$4,'baza zawodników'!$D$3:$O$41,29,FALSE)</f>
        <v>0</v>
      </c>
      <c r="C45" s="131"/>
      <c r="D45" s="23">
        <f>HLOOKUP('baza zawodników'!$Q$4,'baza zawodników'!$D$3:$O$41,29,FALSE)</f>
        <v>0</v>
      </c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</row>
    <row r="46" spans="1:32" ht="16.5" hidden="1" thickBot="1">
      <c r="A46" s="46"/>
      <c r="B46" s="23">
        <f>HLOOKUP('baza zawodników'!$P$4,'baza zawodników'!$D$3:$O$41,30,FALSE)</f>
        <v>0</v>
      </c>
      <c r="C46" s="131" t="s">
        <v>107</v>
      </c>
      <c r="D46" s="23">
        <f>HLOOKUP('baza zawodników'!$Q$4,'baza zawodników'!$D$3:$O$41,30,FALSE)</f>
        <v>0</v>
      </c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</row>
    <row r="47" spans="1:32" ht="15.75" thickBot="1">
      <c r="A47" s="70" t="s">
        <v>61</v>
      </c>
      <c r="B47" s="40"/>
      <c r="C47" s="132" t="str">
        <f>A47</f>
        <v>Debel I</v>
      </c>
      <c r="D47" s="41"/>
      <c r="E47" s="151" t="s">
        <v>1308</v>
      </c>
      <c r="F47" s="152"/>
      <c r="G47" s="152"/>
      <c r="H47" s="123"/>
      <c r="I47" s="123"/>
      <c r="J47" s="123"/>
      <c r="K47" s="123"/>
      <c r="L47" s="123"/>
      <c r="M47" s="123"/>
      <c r="N47" s="123"/>
      <c r="O47" s="140">
        <v>2</v>
      </c>
      <c r="P47" s="140">
        <v>1</v>
      </c>
      <c r="Q47" s="140">
        <v>0</v>
      </c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</row>
    <row r="48" spans="1:32" ht="15.75" thickBot="1">
      <c r="A48" s="71" t="s">
        <v>61</v>
      </c>
      <c r="B48" s="40"/>
      <c r="C48" s="132" t="str">
        <f t="shared" ref="C48:C50" si="14">A48</f>
        <v>Debel I</v>
      </c>
      <c r="D48" s="41"/>
      <c r="E48" s="142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4"/>
    </row>
    <row r="49" spans="1:31" ht="15.75" thickBot="1">
      <c r="A49" s="72" t="s">
        <v>63</v>
      </c>
      <c r="B49" s="40"/>
      <c r="C49" s="132" t="str">
        <f t="shared" si="14"/>
        <v>Debel II</v>
      </c>
      <c r="D49" s="41"/>
      <c r="E49" s="145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7"/>
    </row>
    <row r="50" spans="1:31" ht="15.75" thickBot="1">
      <c r="A50" s="71" t="s">
        <v>63</v>
      </c>
      <c r="B50" s="40"/>
      <c r="C50" s="132" t="str">
        <f t="shared" si="14"/>
        <v>Debel II</v>
      </c>
      <c r="D50" s="41"/>
      <c r="E50" s="145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7"/>
    </row>
    <row r="51" spans="1:31" hidden="1">
      <c r="A51" s="123"/>
      <c r="B51" s="102"/>
      <c r="C51" s="123"/>
      <c r="D51" s="102"/>
      <c r="E51" s="145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7"/>
    </row>
    <row r="52" spans="1:31" hidden="1">
      <c r="A52" s="123"/>
      <c r="B52" s="102"/>
      <c r="C52" s="123"/>
      <c r="D52" s="102"/>
      <c r="E52" s="145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7"/>
    </row>
    <row r="53" spans="1:31" hidden="1">
      <c r="A53" s="123"/>
      <c r="B53" s="102"/>
      <c r="C53" s="123"/>
      <c r="D53" s="102"/>
      <c r="E53" s="145"/>
      <c r="F53" s="146"/>
      <c r="G53" s="146"/>
      <c r="H53" s="146"/>
      <c r="I53" s="146"/>
      <c r="J53" s="146"/>
      <c r="K53" s="146"/>
      <c r="L53" s="146"/>
      <c r="M53" s="146"/>
      <c r="N53" s="146"/>
      <c r="O53" s="146"/>
      <c r="P53" s="146"/>
      <c r="Q53" s="147"/>
    </row>
    <row r="54" spans="1:31" hidden="1">
      <c r="A54" s="123"/>
      <c r="B54" s="102"/>
      <c r="C54" s="123"/>
      <c r="D54" s="102"/>
      <c r="E54" s="145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7"/>
    </row>
    <row r="55" spans="1:31" hidden="1">
      <c r="A55" s="123"/>
      <c r="C55" s="123"/>
      <c r="E55" s="145"/>
      <c r="F55" s="146"/>
      <c r="G55" s="146"/>
      <c r="H55" s="146"/>
      <c r="I55" s="146"/>
      <c r="J55" s="146"/>
      <c r="K55" s="146"/>
      <c r="L55" s="146"/>
      <c r="M55" s="146"/>
      <c r="N55" s="146"/>
      <c r="O55" s="146"/>
      <c r="P55" s="146"/>
      <c r="Q55" s="147"/>
      <c r="AE55" s="23" t="s">
        <v>41</v>
      </c>
    </row>
    <row r="56" spans="1:31">
      <c r="A56" s="123"/>
      <c r="B56" s="134" t="s">
        <v>1309</v>
      </c>
      <c r="C56" s="133" t="s">
        <v>1310</v>
      </c>
      <c r="E56" s="145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7"/>
    </row>
    <row r="57" spans="1:31">
      <c r="A57" s="123" t="s">
        <v>2004</v>
      </c>
      <c r="B57" s="123" t="s">
        <v>2005</v>
      </c>
      <c r="C57" s="123"/>
      <c r="E57" s="148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</row>
    <row r="58" spans="1:31">
      <c r="A58" s="123" t="s">
        <v>2006</v>
      </c>
      <c r="B58" s="123" t="s">
        <v>2007</v>
      </c>
      <c r="C58" s="123"/>
    </row>
    <row r="59" spans="1:31">
      <c r="A59" s="123" t="s">
        <v>2008</v>
      </c>
      <c r="B59" s="123" t="s">
        <v>2009</v>
      </c>
      <c r="C59" s="123"/>
    </row>
  </sheetData>
  <sheetProtection algorithmName="SHA-512" hashValue="S2oZJLMLJRTPjU+6aYyFn6sg5i2El49ibBQST6sFlz5N+BeZq4FB65HYkeAa5mkxrkwXSgpNAVy66joY7C0QRw==" saltValue="DJVdBG8W9bkkgefHEBSb+g==" spinCount="100000" sheet="1" formatCells="0" formatColumns="0" formatRows="0" insertColumns="0" insertRows="0" deleteColumns="0" deleteRows="0" sort="0"/>
  <mergeCells count="12">
    <mergeCell ref="E48:Q57"/>
    <mergeCell ref="E47:G47"/>
    <mergeCell ref="B1:N1"/>
    <mergeCell ref="M3:N3"/>
    <mergeCell ref="K2:N2"/>
    <mergeCell ref="F18:N18"/>
    <mergeCell ref="O3:Q3"/>
    <mergeCell ref="E3:F3"/>
    <mergeCell ref="G3:H3"/>
    <mergeCell ref="I3:J3"/>
    <mergeCell ref="K3:L3"/>
    <mergeCell ref="H2:J2"/>
  </mergeCells>
  <conditionalFormatting sqref="C5:C9">
    <cfRule type="duplicateValues" dxfId="6" priority="7160"/>
  </conditionalFormatting>
  <conditionalFormatting sqref="C5:C9">
    <cfRule type="duplicateValues" dxfId="5" priority="7161"/>
  </conditionalFormatting>
  <conditionalFormatting sqref="E5:F17">
    <cfRule type="duplicateValues" dxfId="4" priority="7162"/>
  </conditionalFormatting>
  <conditionalFormatting sqref="E4">
    <cfRule type="duplicateValues" dxfId="3" priority="7165"/>
  </conditionalFormatting>
  <dataValidations count="4">
    <dataValidation type="list" allowBlank="1" showInputMessage="1" showErrorMessage="1" sqref="B51:B54" xr:uid="{61DBB660-D343-486C-B5F1-2EA2ABDC6F01}">
      <formula1>$B$18:$B$46</formula1>
    </dataValidation>
    <dataValidation type="list" allowBlank="1" showInputMessage="1" showErrorMessage="1" sqref="D51:D54" xr:uid="{D779119A-19B0-4350-AFF2-DC44309E2E97}">
      <formula1>$D$18:$D$46</formula1>
    </dataValidation>
    <dataValidation type="list" allowBlank="1" showInputMessage="1" showErrorMessage="1" sqref="B4:B7 B47:B50 B10:B17" xr:uid="{87FCEFE8-BC99-45B9-B1B9-87BC05031838}">
      <formula1>$B$18:$B$55</formula1>
    </dataValidation>
    <dataValidation type="list" allowBlank="1" showInputMessage="1" showErrorMessage="1" sqref="D4:D7 D47:D50 D10:D17" xr:uid="{A33F7AC4-BF3A-4582-A6D7-D97EE4C5AE00}">
      <formula1>$D$18:$D$55</formula1>
    </dataValidation>
  </dataValidations>
  <hyperlinks>
    <hyperlink ref="B2" r:id="rId1" xr:uid="{1938E2D0-D96D-4857-9D59-2C8498A6BA16}"/>
  </hyperlinks>
  <pageMargins left="0.25" right="0.25" top="0.75" bottom="0.75" header="0.3" footer="0.3"/>
  <pageSetup paperSize="9" orientation="landscape" horizontalDpi="4294967293" verticalDpi="4294967293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E7099F-E556-4B7D-BE05-D754BC53FC88}">
          <x14:formula1>
            <xm:f>'Lista sędziów uprawnionych'!$B$3:$B$74</xm:f>
          </x14:formula1>
          <xm:sqref>D56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47D8B-22FC-482D-A687-3E8206F5D440}">
  <sheetPr>
    <tabColor theme="1"/>
  </sheetPr>
  <dimension ref="A1:C74"/>
  <sheetViews>
    <sheetView workbookViewId="0">
      <selection activeCell="L24" sqref="L24"/>
    </sheetView>
  </sheetViews>
  <sheetFormatPr defaultRowHeight="15"/>
  <cols>
    <col min="2" max="2" width="27.85546875" customWidth="1"/>
    <col min="3" max="3" width="27.7109375" customWidth="1"/>
  </cols>
  <sheetData>
    <row r="1" spans="1:3" ht="18.75">
      <c r="A1" s="164" t="s">
        <v>1329</v>
      </c>
      <c r="B1" s="164"/>
      <c r="C1" s="164"/>
    </row>
    <row r="2" spans="1:3">
      <c r="A2" s="1" t="s">
        <v>1330</v>
      </c>
      <c r="B2" s="1" t="s">
        <v>1102</v>
      </c>
      <c r="C2" s="1" t="s">
        <v>1102</v>
      </c>
    </row>
    <row r="3" spans="1:3">
      <c r="A3" s="1" t="s">
        <v>1331</v>
      </c>
      <c r="B3" s="1" t="s">
        <v>1332</v>
      </c>
      <c r="C3" s="1" t="s">
        <v>1332</v>
      </c>
    </row>
    <row r="4" spans="1:3">
      <c r="A4" s="1" t="s">
        <v>1331</v>
      </c>
      <c r="B4" s="1" t="s">
        <v>1333</v>
      </c>
      <c r="C4" s="1" t="s">
        <v>1333</v>
      </c>
    </row>
    <row r="5" spans="1:3">
      <c r="A5" s="1" t="s">
        <v>1330</v>
      </c>
      <c r="B5" s="1" t="s">
        <v>1334</v>
      </c>
      <c r="C5" s="1" t="s">
        <v>1334</v>
      </c>
    </row>
    <row r="6" spans="1:3">
      <c r="A6" s="1" t="s">
        <v>1335</v>
      </c>
      <c r="B6" s="1" t="s">
        <v>1336</v>
      </c>
      <c r="C6" s="1" t="s">
        <v>1336</v>
      </c>
    </row>
    <row r="7" spans="1:3">
      <c r="A7" s="1" t="s">
        <v>1330</v>
      </c>
      <c r="B7" s="1" t="s">
        <v>1337</v>
      </c>
      <c r="C7" s="1" t="s">
        <v>1337</v>
      </c>
    </row>
    <row r="8" spans="1:3">
      <c r="A8" s="1" t="s">
        <v>1330</v>
      </c>
      <c r="B8" s="1" t="s">
        <v>895</v>
      </c>
      <c r="C8" s="1" t="s">
        <v>895</v>
      </c>
    </row>
    <row r="9" spans="1:3">
      <c r="A9" s="1" t="s">
        <v>1330</v>
      </c>
      <c r="B9" s="1" t="s">
        <v>1338</v>
      </c>
      <c r="C9" s="1" t="s">
        <v>1338</v>
      </c>
    </row>
    <row r="10" spans="1:3">
      <c r="A10" s="1" t="s">
        <v>1335</v>
      </c>
      <c r="B10" s="1" t="s">
        <v>59</v>
      </c>
      <c r="C10" s="1" t="s">
        <v>59</v>
      </c>
    </row>
    <row r="11" spans="1:3">
      <c r="A11" s="1" t="s">
        <v>1330</v>
      </c>
      <c r="B11" s="1" t="s">
        <v>1041</v>
      </c>
      <c r="C11" s="1" t="s">
        <v>1041</v>
      </c>
    </row>
    <row r="12" spans="1:3">
      <c r="A12" s="1" t="s">
        <v>1330</v>
      </c>
      <c r="B12" s="1" t="s">
        <v>325</v>
      </c>
      <c r="C12" s="1" t="s">
        <v>325</v>
      </c>
    </row>
    <row r="13" spans="1:3">
      <c r="A13" s="1" t="s">
        <v>1330</v>
      </c>
      <c r="B13" s="1" t="s">
        <v>1339</v>
      </c>
      <c r="C13" s="1" t="s">
        <v>1339</v>
      </c>
    </row>
    <row r="14" spans="1:3">
      <c r="A14" s="1" t="s">
        <v>1335</v>
      </c>
      <c r="B14" s="1" t="s">
        <v>1050</v>
      </c>
      <c r="C14" s="1" t="s">
        <v>1050</v>
      </c>
    </row>
    <row r="15" spans="1:3">
      <c r="A15" s="1" t="s">
        <v>1331</v>
      </c>
      <c r="B15" s="1" t="s">
        <v>1340</v>
      </c>
      <c r="C15" s="1" t="s">
        <v>1340</v>
      </c>
    </row>
    <row r="16" spans="1:3">
      <c r="A16" s="1" t="s">
        <v>1331</v>
      </c>
      <c r="B16" s="1" t="s">
        <v>968</v>
      </c>
      <c r="C16" s="1" t="s">
        <v>968</v>
      </c>
    </row>
    <row r="17" spans="1:3">
      <c r="A17" s="1" t="s">
        <v>1330</v>
      </c>
      <c r="B17" s="1" t="s">
        <v>1228</v>
      </c>
      <c r="C17" s="1" t="s">
        <v>1228</v>
      </c>
    </row>
    <row r="18" spans="1:3">
      <c r="A18" s="1" t="s">
        <v>1331</v>
      </c>
      <c r="B18" s="1" t="s">
        <v>1341</v>
      </c>
      <c r="C18" s="1" t="s">
        <v>1341</v>
      </c>
    </row>
    <row r="19" spans="1:3">
      <c r="A19" s="1" t="s">
        <v>1330</v>
      </c>
      <c r="B19" s="1" t="s">
        <v>1342</v>
      </c>
      <c r="C19" s="1" t="s">
        <v>1342</v>
      </c>
    </row>
    <row r="20" spans="1:3">
      <c r="A20" s="1" t="s">
        <v>1330</v>
      </c>
      <c r="B20" s="1" t="s">
        <v>102</v>
      </c>
      <c r="C20" s="1" t="s">
        <v>102</v>
      </c>
    </row>
    <row r="21" spans="1:3">
      <c r="A21" s="1" t="s">
        <v>1330</v>
      </c>
      <c r="B21" s="1" t="s">
        <v>1053</v>
      </c>
      <c r="C21" s="1" t="s">
        <v>1053</v>
      </c>
    </row>
    <row r="22" spans="1:3">
      <c r="A22" s="1" t="s">
        <v>1335</v>
      </c>
      <c r="B22" s="1" t="s">
        <v>1311</v>
      </c>
      <c r="C22" s="1" t="s">
        <v>1311</v>
      </c>
    </row>
    <row r="23" spans="1:3">
      <c r="A23" s="1" t="s">
        <v>1331</v>
      </c>
      <c r="B23" s="1" t="s">
        <v>1343</v>
      </c>
      <c r="C23" s="1" t="s">
        <v>1343</v>
      </c>
    </row>
    <row r="24" spans="1:3">
      <c r="A24" s="1" t="s">
        <v>1331</v>
      </c>
      <c r="B24" s="1" t="s">
        <v>1344</v>
      </c>
      <c r="C24" s="1" t="s">
        <v>1344</v>
      </c>
    </row>
    <row r="25" spans="1:3">
      <c r="A25" s="1" t="s">
        <v>1330</v>
      </c>
      <c r="B25" s="1" t="s">
        <v>1105</v>
      </c>
      <c r="C25" s="1" t="s">
        <v>1105</v>
      </c>
    </row>
    <row r="26" spans="1:3">
      <c r="A26" s="1" t="s">
        <v>1335</v>
      </c>
      <c r="B26" s="1" t="s">
        <v>1345</v>
      </c>
      <c r="C26" s="1" t="s">
        <v>1345</v>
      </c>
    </row>
    <row r="27" spans="1:3">
      <c r="A27" s="1" t="s">
        <v>1335</v>
      </c>
      <c r="B27" s="1" t="s">
        <v>54</v>
      </c>
      <c r="C27" s="1" t="s">
        <v>54</v>
      </c>
    </row>
    <row r="28" spans="1:3">
      <c r="A28" s="1" t="s">
        <v>1330</v>
      </c>
      <c r="B28" s="1" t="s">
        <v>1346</v>
      </c>
      <c r="C28" s="1" t="s">
        <v>1346</v>
      </c>
    </row>
    <row r="29" spans="1:3">
      <c r="A29" s="1" t="s">
        <v>1330</v>
      </c>
      <c r="B29" s="1" t="s">
        <v>376</v>
      </c>
      <c r="C29" s="1" t="s">
        <v>376</v>
      </c>
    </row>
    <row r="30" spans="1:3">
      <c r="A30" s="1" t="s">
        <v>1331</v>
      </c>
      <c r="B30" s="1" t="s">
        <v>1347</v>
      </c>
      <c r="C30" s="1" t="s">
        <v>1347</v>
      </c>
    </row>
    <row r="31" spans="1:3">
      <c r="A31" s="1" t="s">
        <v>1330</v>
      </c>
      <c r="B31" s="1" t="s">
        <v>521</v>
      </c>
      <c r="C31" s="1" t="s">
        <v>521</v>
      </c>
    </row>
    <row r="32" spans="1:3">
      <c r="A32" s="1" t="s">
        <v>1330</v>
      </c>
      <c r="B32" s="1" t="s">
        <v>1348</v>
      </c>
      <c r="C32" s="1" t="s">
        <v>1348</v>
      </c>
    </row>
    <row r="33" spans="1:3">
      <c r="A33" s="1" t="s">
        <v>1331</v>
      </c>
      <c r="B33" s="1" t="s">
        <v>1349</v>
      </c>
      <c r="C33" s="104" t="s">
        <v>1349</v>
      </c>
    </row>
    <row r="34" spans="1:3">
      <c r="A34" s="1" t="s">
        <v>1330</v>
      </c>
      <c r="B34" s="1" t="s">
        <v>1057</v>
      </c>
      <c r="C34" s="1" t="s">
        <v>1057</v>
      </c>
    </row>
    <row r="35" spans="1:3">
      <c r="A35" s="1" t="s">
        <v>1330</v>
      </c>
      <c r="B35" s="1" t="s">
        <v>1350</v>
      </c>
      <c r="C35" s="1" t="s">
        <v>1350</v>
      </c>
    </row>
    <row r="36" spans="1:3">
      <c r="A36" s="1" t="s">
        <v>1330</v>
      </c>
      <c r="B36" s="1" t="s">
        <v>1060</v>
      </c>
      <c r="C36" s="1" t="s">
        <v>1060</v>
      </c>
    </row>
    <row r="37" spans="1:3">
      <c r="A37" s="1" t="s">
        <v>1331</v>
      </c>
      <c r="B37" s="1" t="s">
        <v>1351</v>
      </c>
      <c r="C37" s="1" t="s">
        <v>1351</v>
      </c>
    </row>
    <row r="38" spans="1:3">
      <c r="A38" s="1" t="s">
        <v>1330</v>
      </c>
      <c r="B38" s="1" t="s">
        <v>1352</v>
      </c>
      <c r="C38" s="1" t="s">
        <v>1352</v>
      </c>
    </row>
    <row r="39" spans="1:3">
      <c r="A39" s="1" t="s">
        <v>1331</v>
      </c>
      <c r="B39" s="1" t="s">
        <v>1353</v>
      </c>
      <c r="C39" s="1" t="s">
        <v>1353</v>
      </c>
    </row>
    <row r="40" spans="1:3">
      <c r="A40" s="1" t="s">
        <v>1330</v>
      </c>
      <c r="B40" s="1" t="s">
        <v>1354</v>
      </c>
      <c r="C40" s="104" t="s">
        <v>1354</v>
      </c>
    </row>
    <row r="41" spans="1:3">
      <c r="A41" s="1" t="s">
        <v>1330</v>
      </c>
      <c r="B41" s="1" t="s">
        <v>899</v>
      </c>
      <c r="C41" s="1" t="s">
        <v>899</v>
      </c>
    </row>
    <row r="42" spans="1:3">
      <c r="A42" s="1" t="s">
        <v>1330</v>
      </c>
      <c r="B42" s="1" t="s">
        <v>1047</v>
      </c>
      <c r="C42" s="1" t="s">
        <v>1047</v>
      </c>
    </row>
    <row r="43" spans="1:3">
      <c r="A43" s="1" t="s">
        <v>1331</v>
      </c>
      <c r="B43" s="1" t="s">
        <v>1355</v>
      </c>
      <c r="C43" s="1" t="s">
        <v>1355</v>
      </c>
    </row>
    <row r="44" spans="1:3">
      <c r="A44" s="1" t="s">
        <v>1331</v>
      </c>
      <c r="B44" s="1" t="s">
        <v>1356</v>
      </c>
      <c r="C44" s="1" t="s">
        <v>1356</v>
      </c>
    </row>
    <row r="45" spans="1:3">
      <c r="A45" s="1" t="s">
        <v>1330</v>
      </c>
      <c r="B45" s="1" t="s">
        <v>216</v>
      </c>
      <c r="C45" s="1" t="s">
        <v>216</v>
      </c>
    </row>
    <row r="46" spans="1:3">
      <c r="A46" s="1" t="s">
        <v>1331</v>
      </c>
      <c r="B46" s="1" t="s">
        <v>1357</v>
      </c>
      <c r="C46" s="1" t="s">
        <v>1357</v>
      </c>
    </row>
    <row r="47" spans="1:3">
      <c r="A47" s="1" t="s">
        <v>1331</v>
      </c>
      <c r="B47" s="1" t="s">
        <v>1358</v>
      </c>
      <c r="C47" s="1" t="s">
        <v>1358</v>
      </c>
    </row>
    <row r="48" spans="1:3">
      <c r="A48" s="1" t="s">
        <v>1330</v>
      </c>
      <c r="B48" s="1" t="s">
        <v>431</v>
      </c>
      <c r="C48" s="1" t="s">
        <v>431</v>
      </c>
    </row>
    <row r="49" spans="1:3">
      <c r="A49" s="1" t="s">
        <v>1331</v>
      </c>
      <c r="B49" s="1" t="s">
        <v>1359</v>
      </c>
      <c r="C49" s="1" t="s">
        <v>1359</v>
      </c>
    </row>
    <row r="50" spans="1:3">
      <c r="A50" s="1" t="s">
        <v>1330</v>
      </c>
      <c r="B50" s="1" t="s">
        <v>767</v>
      </c>
      <c r="C50" s="1" t="s">
        <v>767</v>
      </c>
    </row>
    <row r="51" spans="1:3">
      <c r="A51" s="1" t="s">
        <v>1331</v>
      </c>
      <c r="B51" s="1" t="s">
        <v>1360</v>
      </c>
      <c r="C51" s="1" t="s">
        <v>1360</v>
      </c>
    </row>
    <row r="52" spans="1:3">
      <c r="A52" s="1" t="s">
        <v>1330</v>
      </c>
      <c r="B52" s="1" t="s">
        <v>1117</v>
      </c>
      <c r="C52" s="1" t="s">
        <v>1117</v>
      </c>
    </row>
    <row r="53" spans="1:3">
      <c r="A53" s="1" t="s">
        <v>1330</v>
      </c>
      <c r="B53" s="1" t="s">
        <v>1361</v>
      </c>
      <c r="C53" s="1" t="s">
        <v>1361</v>
      </c>
    </row>
    <row r="54" spans="1:3">
      <c r="A54" s="1" t="s">
        <v>1330</v>
      </c>
      <c r="B54" s="1" t="s">
        <v>1362</v>
      </c>
      <c r="C54" s="1" t="s">
        <v>1362</v>
      </c>
    </row>
    <row r="55" spans="1:3">
      <c r="A55" s="1" t="s">
        <v>1330</v>
      </c>
      <c r="B55" s="1" t="s">
        <v>1363</v>
      </c>
      <c r="C55" s="1" t="s">
        <v>1363</v>
      </c>
    </row>
    <row r="56" spans="1:3">
      <c r="A56" s="1" t="s">
        <v>1331</v>
      </c>
      <c r="B56" s="1" t="s">
        <v>1364</v>
      </c>
      <c r="C56" s="1" t="s">
        <v>1364</v>
      </c>
    </row>
    <row r="57" spans="1:3">
      <c r="A57" s="1" t="s">
        <v>1331</v>
      </c>
      <c r="B57" s="1" t="s">
        <v>1365</v>
      </c>
      <c r="C57" s="1" t="s">
        <v>1365</v>
      </c>
    </row>
    <row r="58" spans="1:3">
      <c r="A58" s="1" t="s">
        <v>1331</v>
      </c>
      <c r="B58" s="1" t="s">
        <v>197</v>
      </c>
      <c r="C58" s="104" t="s">
        <v>197</v>
      </c>
    </row>
    <row r="59" spans="1:3">
      <c r="A59" s="1" t="s">
        <v>1330</v>
      </c>
      <c r="B59" s="1" t="s">
        <v>200</v>
      </c>
      <c r="C59" s="1" t="s">
        <v>200</v>
      </c>
    </row>
    <row r="60" spans="1:3">
      <c r="A60" s="1" t="s">
        <v>1330</v>
      </c>
      <c r="B60" s="1" t="s">
        <v>1070</v>
      </c>
      <c r="C60" s="1" t="s">
        <v>1070</v>
      </c>
    </row>
    <row r="61" spans="1:3">
      <c r="A61" s="1" t="s">
        <v>1331</v>
      </c>
      <c r="B61" s="1" t="s">
        <v>444</v>
      </c>
      <c r="C61" s="1" t="s">
        <v>444</v>
      </c>
    </row>
    <row r="62" spans="1:3">
      <c r="A62" s="1" t="s">
        <v>1331</v>
      </c>
      <c r="B62" s="1" t="s">
        <v>1072</v>
      </c>
      <c r="C62" s="1" t="s">
        <v>1072</v>
      </c>
    </row>
    <row r="63" spans="1:3">
      <c r="A63" s="1" t="s">
        <v>1331</v>
      </c>
      <c r="B63" s="1" t="s">
        <v>1084</v>
      </c>
      <c r="C63" s="1" t="s">
        <v>1084</v>
      </c>
    </row>
    <row r="64" spans="1:3">
      <c r="A64" s="1" t="s">
        <v>1330</v>
      </c>
      <c r="B64" s="1" t="s">
        <v>535</v>
      </c>
      <c r="C64" s="1" t="s">
        <v>535</v>
      </c>
    </row>
    <row r="65" spans="1:3">
      <c r="A65" s="1" t="s">
        <v>1330</v>
      </c>
      <c r="B65" s="1" t="s">
        <v>32</v>
      </c>
      <c r="C65" s="1" t="s">
        <v>32</v>
      </c>
    </row>
    <row r="66" spans="1:3">
      <c r="A66" s="1" t="s">
        <v>1330</v>
      </c>
      <c r="B66" s="1" t="s">
        <v>1366</v>
      </c>
      <c r="C66" s="1" t="s">
        <v>1366</v>
      </c>
    </row>
    <row r="67" spans="1:3">
      <c r="A67" s="1" t="s">
        <v>1335</v>
      </c>
      <c r="B67" s="1" t="s">
        <v>453</v>
      </c>
      <c r="C67" s="1" t="s">
        <v>453</v>
      </c>
    </row>
    <row r="68" spans="1:3">
      <c r="A68" s="1" t="s">
        <v>1330</v>
      </c>
      <c r="B68" s="1" t="s">
        <v>1367</v>
      </c>
      <c r="C68" s="1" t="s">
        <v>1367</v>
      </c>
    </row>
    <row r="69" spans="1:3">
      <c r="A69" s="1" t="s">
        <v>1330</v>
      </c>
      <c r="B69" s="1" t="s">
        <v>1013</v>
      </c>
      <c r="C69" s="1" t="s">
        <v>1013</v>
      </c>
    </row>
    <row r="70" spans="1:3">
      <c r="A70" s="1" t="s">
        <v>1330</v>
      </c>
      <c r="B70" s="1" t="s">
        <v>1086</v>
      </c>
      <c r="C70" s="1" t="s">
        <v>1086</v>
      </c>
    </row>
    <row r="71" spans="1:3">
      <c r="A71" s="1" t="s">
        <v>1330</v>
      </c>
      <c r="B71" s="1" t="s">
        <v>1089</v>
      </c>
      <c r="C71" s="1" t="s">
        <v>1089</v>
      </c>
    </row>
    <row r="72" spans="1:3">
      <c r="A72" s="1" t="s">
        <v>1331</v>
      </c>
      <c r="B72" s="1" t="s">
        <v>1368</v>
      </c>
      <c r="C72" s="1" t="s">
        <v>1368</v>
      </c>
    </row>
    <row r="73" spans="1:3">
      <c r="A73" s="1" t="s">
        <v>1331</v>
      </c>
      <c r="B73" s="1" t="s">
        <v>1369</v>
      </c>
      <c r="C73" s="1" t="s">
        <v>1369</v>
      </c>
    </row>
    <row r="74" spans="1:3">
      <c r="A74" s="1"/>
      <c r="B74" s="1"/>
      <c r="C74" s="1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6173-D8F1-4AE8-96AF-F6E2C387BE59}">
  <sheetPr codeName="Arkusz2">
    <tabColor theme="1"/>
  </sheetPr>
  <dimension ref="A1:H68"/>
  <sheetViews>
    <sheetView workbookViewId="0">
      <selection activeCell="F5" sqref="F5"/>
    </sheetView>
  </sheetViews>
  <sheetFormatPr defaultRowHeight="15"/>
  <cols>
    <col min="3" max="3" width="18.28515625" customWidth="1"/>
    <col min="4" max="4" width="13.140625" customWidth="1"/>
    <col min="5" max="5" width="39.7109375" customWidth="1"/>
    <col min="6" max="6" width="31.85546875" customWidth="1"/>
    <col min="8" max="8" width="37.28515625" customWidth="1"/>
  </cols>
  <sheetData>
    <row r="1" spans="1:8" ht="16.5" thickBot="1">
      <c r="A1" s="81" t="s">
        <v>73</v>
      </c>
      <c r="B1" s="82" t="s">
        <v>1298</v>
      </c>
      <c r="C1" s="83" t="s">
        <v>1299</v>
      </c>
      <c r="D1" s="84" t="s">
        <v>1300</v>
      </c>
      <c r="E1" s="84" t="s">
        <v>1301</v>
      </c>
      <c r="F1" s="84" t="s">
        <v>1302</v>
      </c>
      <c r="G1" s="84"/>
      <c r="H1" s="85" t="s">
        <v>1303</v>
      </c>
    </row>
    <row r="2" spans="1:8" ht="15.75">
      <c r="A2" s="97" t="s">
        <v>73</v>
      </c>
      <c r="B2" s="97" t="s">
        <v>1298</v>
      </c>
      <c r="C2" s="98" t="s">
        <v>1299</v>
      </c>
      <c r="D2" s="99" t="s">
        <v>1300</v>
      </c>
      <c r="E2" s="99" t="s">
        <v>1301</v>
      </c>
      <c r="F2" s="99" t="s">
        <v>1302</v>
      </c>
      <c r="G2" s="100"/>
      <c r="H2" s="101" t="s">
        <v>1303</v>
      </c>
    </row>
    <row r="3" spans="1:8" ht="15.75">
      <c r="A3" s="111">
        <v>1</v>
      </c>
      <c r="B3" s="111">
        <v>1</v>
      </c>
      <c r="C3" s="112">
        <v>43727</v>
      </c>
      <c r="D3" s="113" t="s">
        <v>35</v>
      </c>
      <c r="E3" s="114" t="s">
        <v>2010</v>
      </c>
      <c r="F3" s="114" t="s">
        <v>2011</v>
      </c>
      <c r="G3" s="115" t="s">
        <v>53</v>
      </c>
      <c r="H3" s="116" t="s">
        <v>2012</v>
      </c>
    </row>
    <row r="4" spans="1:8" ht="15.75">
      <c r="A4" s="86">
        <v>2</v>
      </c>
      <c r="B4" s="86">
        <v>1</v>
      </c>
      <c r="C4" s="87">
        <v>43728</v>
      </c>
      <c r="D4" s="117" t="s">
        <v>31</v>
      </c>
      <c r="E4" s="88" t="s">
        <v>1326</v>
      </c>
      <c r="F4" s="88" t="s">
        <v>2013</v>
      </c>
      <c r="G4" s="89" t="s">
        <v>53</v>
      </c>
      <c r="H4" s="90" t="s">
        <v>2014</v>
      </c>
    </row>
    <row r="5" spans="1:8" ht="15.75">
      <c r="A5" s="86">
        <v>3</v>
      </c>
      <c r="B5" s="86">
        <v>1</v>
      </c>
      <c r="C5" s="87">
        <v>43726</v>
      </c>
      <c r="D5" s="117" t="s">
        <v>36</v>
      </c>
      <c r="E5" s="88" t="s">
        <v>1328</v>
      </c>
      <c r="F5" s="88" t="s">
        <v>2015</v>
      </c>
      <c r="G5" s="89" t="s">
        <v>53</v>
      </c>
      <c r="H5" s="90" t="s">
        <v>2016</v>
      </c>
    </row>
    <row r="6" spans="1:8" ht="15.75">
      <c r="A6" s="111">
        <v>4</v>
      </c>
      <c r="B6" s="86">
        <v>1</v>
      </c>
      <c r="C6" s="87">
        <v>43728</v>
      </c>
      <c r="D6" s="117" t="s">
        <v>31</v>
      </c>
      <c r="E6" s="88" t="s">
        <v>1324</v>
      </c>
      <c r="F6" s="88" t="s">
        <v>2017</v>
      </c>
      <c r="G6" s="89" t="s">
        <v>53</v>
      </c>
      <c r="H6" s="90" t="s">
        <v>2018</v>
      </c>
    </row>
    <row r="7" spans="1:8" ht="15.75">
      <c r="A7" s="86">
        <v>5</v>
      </c>
      <c r="B7" s="91">
        <v>2</v>
      </c>
      <c r="C7" s="92">
        <v>43735</v>
      </c>
      <c r="D7" s="118" t="s">
        <v>31</v>
      </c>
      <c r="E7" s="93" t="s">
        <v>1325</v>
      </c>
      <c r="F7" s="93" t="s">
        <v>2012</v>
      </c>
      <c r="G7" s="94" t="s">
        <v>53</v>
      </c>
      <c r="H7" s="95" t="s">
        <v>2019</v>
      </c>
    </row>
    <row r="8" spans="1:8" ht="15.75">
      <c r="A8" s="86">
        <v>6</v>
      </c>
      <c r="B8" s="91">
        <v>2</v>
      </c>
      <c r="C8" s="92">
        <v>43735</v>
      </c>
      <c r="D8" s="118" t="s">
        <v>31</v>
      </c>
      <c r="E8" s="93" t="s">
        <v>1327</v>
      </c>
      <c r="F8" s="93" t="s">
        <v>2014</v>
      </c>
      <c r="G8" s="94" t="s">
        <v>53</v>
      </c>
      <c r="H8" s="95" t="s">
        <v>2011</v>
      </c>
    </row>
    <row r="9" spans="1:8" ht="15.75">
      <c r="A9" s="111">
        <v>7</v>
      </c>
      <c r="B9" s="91">
        <v>2</v>
      </c>
      <c r="C9" s="92">
        <v>43735</v>
      </c>
      <c r="D9" s="118" t="s">
        <v>31</v>
      </c>
      <c r="E9" s="93" t="s">
        <v>2020</v>
      </c>
      <c r="F9" s="93" t="s">
        <v>2016</v>
      </c>
      <c r="G9" s="94" t="s">
        <v>53</v>
      </c>
      <c r="H9" s="95" t="s">
        <v>2013</v>
      </c>
    </row>
    <row r="10" spans="1:8" ht="15.75">
      <c r="A10" s="86">
        <v>8</v>
      </c>
      <c r="B10" s="91">
        <v>2</v>
      </c>
      <c r="C10" s="92">
        <v>43733</v>
      </c>
      <c r="D10" s="118" t="s">
        <v>36</v>
      </c>
      <c r="E10" s="93" t="s">
        <v>1328</v>
      </c>
      <c r="F10" s="93" t="s">
        <v>2015</v>
      </c>
      <c r="G10" s="94" t="s">
        <v>53</v>
      </c>
      <c r="H10" s="95" t="s">
        <v>2018</v>
      </c>
    </row>
    <row r="11" spans="1:8" ht="15.75">
      <c r="A11" s="86">
        <v>9</v>
      </c>
      <c r="B11" s="86">
        <v>3</v>
      </c>
      <c r="C11" s="87">
        <v>43741</v>
      </c>
      <c r="D11" s="117" t="s">
        <v>35</v>
      </c>
      <c r="E11" s="88" t="s">
        <v>2021</v>
      </c>
      <c r="F11" s="88" t="s">
        <v>2022</v>
      </c>
      <c r="G11" s="89" t="s">
        <v>53</v>
      </c>
      <c r="H11" s="90" t="s">
        <v>2012</v>
      </c>
    </row>
    <row r="12" spans="1:8" ht="15.75">
      <c r="A12" s="111">
        <v>10</v>
      </c>
      <c r="B12" s="86">
        <v>3</v>
      </c>
      <c r="C12" s="87">
        <v>43742</v>
      </c>
      <c r="D12" s="117" t="s">
        <v>31</v>
      </c>
      <c r="E12" s="88" t="s">
        <v>2023</v>
      </c>
      <c r="F12" s="88" t="s">
        <v>2019</v>
      </c>
      <c r="G12" s="89" t="s">
        <v>53</v>
      </c>
      <c r="H12" s="90" t="s">
        <v>2014</v>
      </c>
    </row>
    <row r="13" spans="1:8" ht="15.75">
      <c r="A13" s="86">
        <v>11</v>
      </c>
      <c r="B13" s="86">
        <v>3</v>
      </c>
      <c r="C13" s="87">
        <v>43741</v>
      </c>
      <c r="D13" s="117" t="s">
        <v>35</v>
      </c>
      <c r="E13" s="88" t="s">
        <v>2010</v>
      </c>
      <c r="F13" s="88" t="s">
        <v>2011</v>
      </c>
      <c r="G13" s="89" t="s">
        <v>53</v>
      </c>
      <c r="H13" s="90" t="s">
        <v>2016</v>
      </c>
    </row>
    <row r="14" spans="1:8" ht="15.75">
      <c r="A14" s="86">
        <v>12</v>
      </c>
      <c r="B14" s="86">
        <v>3</v>
      </c>
      <c r="C14" s="87">
        <v>43742</v>
      </c>
      <c r="D14" s="117" t="s">
        <v>31</v>
      </c>
      <c r="E14" s="88" t="s">
        <v>1326</v>
      </c>
      <c r="F14" s="88" t="s">
        <v>2013</v>
      </c>
      <c r="G14" s="89" t="s">
        <v>53</v>
      </c>
      <c r="H14" s="90" t="s">
        <v>2018</v>
      </c>
    </row>
    <row r="15" spans="1:8" ht="15.75">
      <c r="A15" s="111">
        <v>13</v>
      </c>
      <c r="B15" s="86">
        <v>3</v>
      </c>
      <c r="C15" s="87">
        <v>43740</v>
      </c>
      <c r="D15" s="117" t="s">
        <v>36</v>
      </c>
      <c r="E15" s="88" t="s">
        <v>1328</v>
      </c>
      <c r="F15" s="88" t="s">
        <v>2015</v>
      </c>
      <c r="G15" s="89" t="s">
        <v>53</v>
      </c>
      <c r="H15" s="90" t="s">
        <v>2017</v>
      </c>
    </row>
    <row r="16" spans="1:8" ht="15.75">
      <c r="A16" s="86">
        <v>14</v>
      </c>
      <c r="B16" s="91">
        <v>4</v>
      </c>
      <c r="C16" s="92">
        <v>43749</v>
      </c>
      <c r="D16" s="118" t="s">
        <v>31</v>
      </c>
      <c r="E16" s="93" t="s">
        <v>1327</v>
      </c>
      <c r="F16" s="93" t="s">
        <v>2014</v>
      </c>
      <c r="G16" s="94" t="s">
        <v>53</v>
      </c>
      <c r="H16" s="95" t="s">
        <v>2022</v>
      </c>
    </row>
    <row r="17" spans="1:8" ht="15.75">
      <c r="A17" s="86">
        <v>15</v>
      </c>
      <c r="B17" s="91">
        <v>4</v>
      </c>
      <c r="C17" s="92">
        <v>43749</v>
      </c>
      <c r="D17" s="118" t="s">
        <v>31</v>
      </c>
      <c r="E17" s="93" t="s">
        <v>2020</v>
      </c>
      <c r="F17" s="93" t="s">
        <v>2016</v>
      </c>
      <c r="G17" s="94" t="s">
        <v>53</v>
      </c>
      <c r="H17" s="95" t="s">
        <v>2019</v>
      </c>
    </row>
    <row r="18" spans="1:8" ht="15.75">
      <c r="A18" s="111">
        <v>16</v>
      </c>
      <c r="B18" s="91">
        <v>4</v>
      </c>
      <c r="C18" s="92">
        <v>43747</v>
      </c>
      <c r="D18" s="118" t="s">
        <v>36</v>
      </c>
      <c r="E18" s="93" t="s">
        <v>2024</v>
      </c>
      <c r="F18" s="93" t="s">
        <v>2018</v>
      </c>
      <c r="G18" s="94" t="s">
        <v>53</v>
      </c>
      <c r="H18" s="95" t="s">
        <v>2011</v>
      </c>
    </row>
    <row r="19" spans="1:8" ht="15.75">
      <c r="A19" s="86">
        <v>17</v>
      </c>
      <c r="B19" s="91">
        <v>4</v>
      </c>
      <c r="C19" s="92">
        <v>43749</v>
      </c>
      <c r="D19" s="118" t="s">
        <v>31</v>
      </c>
      <c r="E19" s="93" t="s">
        <v>1324</v>
      </c>
      <c r="F19" s="93" t="s">
        <v>2017</v>
      </c>
      <c r="G19" s="94" t="s">
        <v>53</v>
      </c>
      <c r="H19" s="95" t="s">
        <v>2013</v>
      </c>
    </row>
    <row r="20" spans="1:8" ht="15.75">
      <c r="A20" s="86">
        <v>18</v>
      </c>
      <c r="B20" s="86">
        <v>5</v>
      </c>
      <c r="C20" s="87">
        <v>43755</v>
      </c>
      <c r="D20" s="117" t="s">
        <v>35</v>
      </c>
      <c r="E20" s="88" t="s">
        <v>2021</v>
      </c>
      <c r="F20" s="88" t="s">
        <v>2022</v>
      </c>
      <c r="G20" s="89" t="s">
        <v>53</v>
      </c>
      <c r="H20" s="90" t="s">
        <v>2016</v>
      </c>
    </row>
    <row r="21" spans="1:8" ht="15.75">
      <c r="A21" s="111">
        <v>19</v>
      </c>
      <c r="B21" s="86">
        <v>5</v>
      </c>
      <c r="C21" s="87">
        <v>43756</v>
      </c>
      <c r="D21" s="117" t="s">
        <v>31</v>
      </c>
      <c r="E21" s="88" t="s">
        <v>2023</v>
      </c>
      <c r="F21" s="88" t="s">
        <v>2019</v>
      </c>
      <c r="G21" s="89" t="s">
        <v>53</v>
      </c>
      <c r="H21" s="90" t="s">
        <v>2018</v>
      </c>
    </row>
    <row r="22" spans="1:8" ht="15.75">
      <c r="A22" s="86">
        <v>20</v>
      </c>
      <c r="B22" s="86">
        <v>5</v>
      </c>
      <c r="C22" s="87">
        <v>43755</v>
      </c>
      <c r="D22" s="117" t="s">
        <v>35</v>
      </c>
      <c r="E22" s="88" t="s">
        <v>2010</v>
      </c>
      <c r="F22" s="88" t="s">
        <v>2011</v>
      </c>
      <c r="G22" s="89" t="s">
        <v>53</v>
      </c>
      <c r="H22" s="90" t="s">
        <v>2017</v>
      </c>
    </row>
    <row r="23" spans="1:8" ht="15.75">
      <c r="A23" s="86">
        <v>21</v>
      </c>
      <c r="B23" s="86">
        <v>5</v>
      </c>
      <c r="C23" s="87">
        <v>43756</v>
      </c>
      <c r="D23" s="117" t="s">
        <v>31</v>
      </c>
      <c r="E23" s="88" t="s">
        <v>1326</v>
      </c>
      <c r="F23" s="88" t="s">
        <v>2013</v>
      </c>
      <c r="G23" s="89" t="s">
        <v>53</v>
      </c>
      <c r="H23" s="90" t="s">
        <v>2015</v>
      </c>
    </row>
    <row r="24" spans="1:8" ht="15.75">
      <c r="A24" s="111">
        <v>22</v>
      </c>
      <c r="B24" s="91">
        <v>6</v>
      </c>
      <c r="C24" s="92">
        <v>43761</v>
      </c>
      <c r="D24" s="118" t="s">
        <v>36</v>
      </c>
      <c r="E24" s="93" t="s">
        <v>2024</v>
      </c>
      <c r="F24" s="93" t="s">
        <v>2018</v>
      </c>
      <c r="G24" s="94" t="s">
        <v>53</v>
      </c>
      <c r="H24" s="95" t="s">
        <v>2022</v>
      </c>
    </row>
    <row r="25" spans="1:8" ht="15.75">
      <c r="A25" s="86">
        <v>23</v>
      </c>
      <c r="B25" s="91">
        <v>6</v>
      </c>
      <c r="C25" s="92">
        <v>43763</v>
      </c>
      <c r="D25" s="118" t="s">
        <v>31</v>
      </c>
      <c r="E25" s="93" t="s">
        <v>1324</v>
      </c>
      <c r="F25" s="93" t="s">
        <v>2017</v>
      </c>
      <c r="G25" s="94" t="s">
        <v>53</v>
      </c>
      <c r="H25" s="95" t="s">
        <v>2019</v>
      </c>
    </row>
    <row r="26" spans="1:8" ht="15.75">
      <c r="A26" s="86">
        <v>24</v>
      </c>
      <c r="B26" s="91">
        <v>6</v>
      </c>
      <c r="C26" s="92">
        <v>43761</v>
      </c>
      <c r="D26" s="118" t="s">
        <v>36</v>
      </c>
      <c r="E26" s="93" t="s">
        <v>1328</v>
      </c>
      <c r="F26" s="93" t="s">
        <v>2015</v>
      </c>
      <c r="G26" s="94" t="s">
        <v>53</v>
      </c>
      <c r="H26" s="95" t="s">
        <v>2011</v>
      </c>
    </row>
    <row r="27" spans="1:8" ht="15.75">
      <c r="A27" s="111">
        <v>25</v>
      </c>
      <c r="B27" s="91">
        <v>6</v>
      </c>
      <c r="C27" s="92">
        <v>43763</v>
      </c>
      <c r="D27" s="118" t="s">
        <v>31</v>
      </c>
      <c r="E27" s="93" t="s">
        <v>1327</v>
      </c>
      <c r="F27" s="93" t="s">
        <v>2014</v>
      </c>
      <c r="G27" s="94" t="s">
        <v>53</v>
      </c>
      <c r="H27" s="95" t="s">
        <v>2012</v>
      </c>
    </row>
    <row r="28" spans="1:8" ht="15.75">
      <c r="A28" s="86">
        <v>26</v>
      </c>
      <c r="B28" s="86">
        <v>7</v>
      </c>
      <c r="C28" s="87">
        <v>43783</v>
      </c>
      <c r="D28" s="117" t="s">
        <v>35</v>
      </c>
      <c r="E28" s="88" t="s">
        <v>2021</v>
      </c>
      <c r="F28" s="88" t="s">
        <v>2022</v>
      </c>
      <c r="G28" s="89" t="s">
        <v>53</v>
      </c>
      <c r="H28" s="90" t="s">
        <v>2017</v>
      </c>
    </row>
    <row r="29" spans="1:8" ht="15.75">
      <c r="A29" s="86">
        <v>27</v>
      </c>
      <c r="B29" s="86">
        <v>7</v>
      </c>
      <c r="C29" s="87">
        <v>43784</v>
      </c>
      <c r="D29" s="117" t="s">
        <v>31</v>
      </c>
      <c r="E29" s="88" t="s">
        <v>2023</v>
      </c>
      <c r="F29" s="88" t="s">
        <v>2019</v>
      </c>
      <c r="G29" s="89" t="s">
        <v>53</v>
      </c>
      <c r="H29" s="90" t="s">
        <v>2015</v>
      </c>
    </row>
    <row r="30" spans="1:8" ht="15.75">
      <c r="A30" s="111">
        <v>28</v>
      </c>
      <c r="B30" s="86">
        <v>7</v>
      </c>
      <c r="C30" s="87">
        <v>43783</v>
      </c>
      <c r="D30" s="117" t="s">
        <v>35</v>
      </c>
      <c r="E30" s="88" t="s">
        <v>2010</v>
      </c>
      <c r="F30" s="88" t="s">
        <v>2011</v>
      </c>
      <c r="G30" s="89" t="s">
        <v>53</v>
      </c>
      <c r="H30" s="90" t="s">
        <v>2013</v>
      </c>
    </row>
    <row r="31" spans="1:8" ht="15.75">
      <c r="A31" s="86">
        <v>29</v>
      </c>
      <c r="B31" s="86">
        <v>7</v>
      </c>
      <c r="C31" s="87">
        <v>43784</v>
      </c>
      <c r="D31" s="117" t="s">
        <v>31</v>
      </c>
      <c r="E31" s="88" t="s">
        <v>1325</v>
      </c>
      <c r="F31" s="88" t="s">
        <v>2012</v>
      </c>
      <c r="G31" s="89" t="s">
        <v>53</v>
      </c>
      <c r="H31" s="90" t="s">
        <v>2016</v>
      </c>
    </row>
    <row r="32" spans="1:8" ht="15.75">
      <c r="A32" s="86">
        <v>30</v>
      </c>
      <c r="B32" s="91">
        <v>8</v>
      </c>
      <c r="C32" s="92">
        <v>43789</v>
      </c>
      <c r="D32" s="118" t="s">
        <v>36</v>
      </c>
      <c r="E32" s="93" t="s">
        <v>1328</v>
      </c>
      <c r="F32" s="93" t="s">
        <v>2015</v>
      </c>
      <c r="G32" s="94" t="s">
        <v>53</v>
      </c>
      <c r="H32" s="95" t="s">
        <v>2022</v>
      </c>
    </row>
    <row r="33" spans="1:8" ht="15.75">
      <c r="A33" s="111">
        <v>31</v>
      </c>
      <c r="B33" s="91">
        <v>8</v>
      </c>
      <c r="C33" s="92">
        <v>43791</v>
      </c>
      <c r="D33" s="118" t="s">
        <v>31</v>
      </c>
      <c r="E33" s="93" t="s">
        <v>1326</v>
      </c>
      <c r="F33" s="93" t="s">
        <v>2013</v>
      </c>
      <c r="G33" s="94" t="s">
        <v>53</v>
      </c>
      <c r="H33" s="95" t="s">
        <v>2019</v>
      </c>
    </row>
    <row r="34" spans="1:8" ht="15.75">
      <c r="A34" s="86">
        <v>32</v>
      </c>
      <c r="B34" s="91">
        <v>8</v>
      </c>
      <c r="C34" s="92">
        <v>43789</v>
      </c>
      <c r="D34" s="118" t="s">
        <v>36</v>
      </c>
      <c r="E34" s="93" t="s">
        <v>2024</v>
      </c>
      <c r="F34" s="93" t="s">
        <v>2018</v>
      </c>
      <c r="G34" s="94" t="s">
        <v>53</v>
      </c>
      <c r="H34" s="95" t="s">
        <v>2012</v>
      </c>
    </row>
    <row r="35" spans="1:8" ht="15.75">
      <c r="A35" s="86">
        <v>33</v>
      </c>
      <c r="B35" s="91">
        <v>8</v>
      </c>
      <c r="C35" s="92">
        <v>43791</v>
      </c>
      <c r="D35" s="118" t="s">
        <v>31</v>
      </c>
      <c r="E35" s="93" t="s">
        <v>2020</v>
      </c>
      <c r="F35" s="93" t="s">
        <v>2016</v>
      </c>
      <c r="G35" s="94" t="s">
        <v>53</v>
      </c>
      <c r="H35" s="95" t="s">
        <v>2014</v>
      </c>
    </row>
    <row r="36" spans="1:8" ht="15.75">
      <c r="A36" s="111">
        <v>34</v>
      </c>
      <c r="B36" s="86">
        <v>9</v>
      </c>
      <c r="C36" s="87">
        <v>43797</v>
      </c>
      <c r="D36" s="117" t="s">
        <v>35</v>
      </c>
      <c r="E36" s="88" t="s">
        <v>2021</v>
      </c>
      <c r="F36" s="88" t="s">
        <v>2022</v>
      </c>
      <c r="G36" s="89" t="s">
        <v>53</v>
      </c>
      <c r="H36" s="90" t="s">
        <v>2013</v>
      </c>
    </row>
    <row r="37" spans="1:8" ht="15.75">
      <c r="A37" s="86">
        <v>35</v>
      </c>
      <c r="B37" s="86">
        <v>9</v>
      </c>
      <c r="C37" s="87">
        <v>43798</v>
      </c>
      <c r="D37" s="117" t="s">
        <v>31</v>
      </c>
      <c r="E37" s="88" t="s">
        <v>2023</v>
      </c>
      <c r="F37" s="88" t="s">
        <v>2019</v>
      </c>
      <c r="G37" s="89" t="s">
        <v>53</v>
      </c>
      <c r="H37" s="90" t="s">
        <v>2011</v>
      </c>
    </row>
    <row r="38" spans="1:8" ht="15.75">
      <c r="A38" s="86">
        <v>36</v>
      </c>
      <c r="B38" s="86">
        <v>9</v>
      </c>
      <c r="C38" s="87">
        <v>43798</v>
      </c>
      <c r="D38" s="117" t="s">
        <v>31</v>
      </c>
      <c r="E38" s="88" t="s">
        <v>1325</v>
      </c>
      <c r="F38" s="88" t="s">
        <v>2012</v>
      </c>
      <c r="G38" s="89" t="s">
        <v>53</v>
      </c>
      <c r="H38" s="90" t="s">
        <v>2017</v>
      </c>
    </row>
    <row r="39" spans="1:8" ht="15.75">
      <c r="A39" s="111">
        <v>37</v>
      </c>
      <c r="B39" s="86">
        <v>9</v>
      </c>
      <c r="C39" s="87">
        <v>43798</v>
      </c>
      <c r="D39" s="117" t="s">
        <v>31</v>
      </c>
      <c r="E39" s="88" t="s">
        <v>1327</v>
      </c>
      <c r="F39" s="88" t="s">
        <v>2014</v>
      </c>
      <c r="G39" s="89" t="s">
        <v>53</v>
      </c>
      <c r="H39" s="90" t="s">
        <v>2018</v>
      </c>
    </row>
    <row r="40" spans="1:8" ht="15.75">
      <c r="A40" s="86">
        <v>38</v>
      </c>
      <c r="B40" s="91">
        <v>10</v>
      </c>
      <c r="C40" s="92">
        <v>43804</v>
      </c>
      <c r="D40" s="118" t="s">
        <v>35</v>
      </c>
      <c r="E40" s="93" t="s">
        <v>2010</v>
      </c>
      <c r="F40" s="93" t="s">
        <v>2011</v>
      </c>
      <c r="G40" s="94" t="s">
        <v>53</v>
      </c>
      <c r="H40" s="95" t="s">
        <v>2022</v>
      </c>
    </row>
    <row r="41" spans="1:8" ht="15.75">
      <c r="A41" s="86">
        <v>39</v>
      </c>
      <c r="B41" s="91">
        <v>10</v>
      </c>
      <c r="C41" s="92">
        <v>43803</v>
      </c>
      <c r="D41" s="118" t="s">
        <v>36</v>
      </c>
      <c r="E41" s="93" t="s">
        <v>1328</v>
      </c>
      <c r="F41" s="93" t="s">
        <v>2015</v>
      </c>
      <c r="G41" s="94" t="s">
        <v>53</v>
      </c>
      <c r="H41" s="95" t="s">
        <v>2012</v>
      </c>
    </row>
    <row r="42" spans="1:8" ht="15.75">
      <c r="A42" s="111">
        <v>40</v>
      </c>
      <c r="B42" s="91">
        <v>10</v>
      </c>
      <c r="C42" s="92">
        <v>43805</v>
      </c>
      <c r="D42" s="118" t="s">
        <v>31</v>
      </c>
      <c r="E42" s="93" t="s">
        <v>1324</v>
      </c>
      <c r="F42" s="93" t="s">
        <v>2017</v>
      </c>
      <c r="G42" s="94" t="s">
        <v>53</v>
      </c>
      <c r="H42" s="95" t="s">
        <v>2014</v>
      </c>
    </row>
    <row r="43" spans="1:8" ht="15.75">
      <c r="A43" s="86">
        <v>41</v>
      </c>
      <c r="B43" s="91">
        <v>10</v>
      </c>
      <c r="C43" s="92">
        <v>43803</v>
      </c>
      <c r="D43" s="118" t="s">
        <v>36</v>
      </c>
      <c r="E43" s="93" t="s">
        <v>2024</v>
      </c>
      <c r="F43" s="93" t="s">
        <v>2018</v>
      </c>
      <c r="G43" s="94" t="s">
        <v>53</v>
      </c>
      <c r="H43" s="95" t="s">
        <v>2016</v>
      </c>
    </row>
    <row r="44" spans="1:8" ht="15.75">
      <c r="A44" s="86">
        <v>42</v>
      </c>
      <c r="B44" s="86">
        <v>11</v>
      </c>
      <c r="C44" s="87">
        <v>43811</v>
      </c>
      <c r="D44" s="117" t="s">
        <v>35</v>
      </c>
      <c r="E44" s="88" t="s">
        <v>2021</v>
      </c>
      <c r="F44" s="88" t="s">
        <v>2022</v>
      </c>
      <c r="G44" s="89" t="s">
        <v>53</v>
      </c>
      <c r="H44" s="90" t="s">
        <v>2019</v>
      </c>
    </row>
    <row r="45" spans="1:8" ht="15.75">
      <c r="A45" s="111">
        <v>43</v>
      </c>
      <c r="B45" s="86">
        <v>11</v>
      </c>
      <c r="C45" s="87">
        <v>43812</v>
      </c>
      <c r="D45" s="117" t="s">
        <v>31</v>
      </c>
      <c r="E45" s="88" t="s">
        <v>1325</v>
      </c>
      <c r="F45" s="88" t="s">
        <v>2012</v>
      </c>
      <c r="G45" s="89" t="s">
        <v>53</v>
      </c>
      <c r="H45" s="90" t="s">
        <v>2013</v>
      </c>
    </row>
    <row r="46" spans="1:8" ht="15.75">
      <c r="A46" s="86">
        <v>44</v>
      </c>
      <c r="B46" s="86">
        <v>11</v>
      </c>
      <c r="C46" s="87">
        <v>43812</v>
      </c>
      <c r="D46" s="117" t="s">
        <v>31</v>
      </c>
      <c r="E46" s="88" t="s">
        <v>1327</v>
      </c>
      <c r="F46" s="88" t="s">
        <v>2014</v>
      </c>
      <c r="G46" s="89" t="s">
        <v>53</v>
      </c>
      <c r="H46" s="90" t="s">
        <v>2015</v>
      </c>
    </row>
    <row r="47" spans="1:8" ht="15.75">
      <c r="A47" s="86">
        <v>45</v>
      </c>
      <c r="B47" s="86">
        <v>11</v>
      </c>
      <c r="C47" s="87">
        <v>43812</v>
      </c>
      <c r="D47" s="117" t="s">
        <v>31</v>
      </c>
      <c r="E47" s="88" t="s">
        <v>2020</v>
      </c>
      <c r="F47" s="88" t="s">
        <v>2016</v>
      </c>
      <c r="G47" s="89" t="s">
        <v>53</v>
      </c>
      <c r="H47" s="90" t="s">
        <v>2017</v>
      </c>
    </row>
    <row r="48" spans="1:8" ht="15.75">
      <c r="A48" s="111">
        <v>46</v>
      </c>
      <c r="B48" s="91" t="e">
        <v>#N/A</v>
      </c>
      <c r="C48" s="92" t="e">
        <v>#N/A</v>
      </c>
      <c r="D48" s="118" t="e">
        <v>#N/A</v>
      </c>
      <c r="E48" s="93" t="e">
        <v>#N/A</v>
      </c>
      <c r="F48" s="93" t="e">
        <v>#N/A</v>
      </c>
      <c r="G48" s="94" t="s">
        <v>53</v>
      </c>
      <c r="H48" s="95" t="e">
        <v>#N/A</v>
      </c>
    </row>
    <row r="49" spans="1:8" ht="15.75">
      <c r="A49" s="86">
        <v>47</v>
      </c>
      <c r="B49" s="91" t="e">
        <v>#N/A</v>
      </c>
      <c r="C49" s="92" t="e">
        <v>#N/A</v>
      </c>
      <c r="D49" s="118" t="e">
        <v>#N/A</v>
      </c>
      <c r="E49" s="93" t="e">
        <v>#N/A</v>
      </c>
      <c r="F49" s="93" t="e">
        <v>#N/A</v>
      </c>
      <c r="G49" s="94" t="s">
        <v>53</v>
      </c>
      <c r="H49" s="95" t="e">
        <v>#N/A</v>
      </c>
    </row>
    <row r="50" spans="1:8" ht="15.75">
      <c r="A50" s="86">
        <v>48</v>
      </c>
      <c r="B50" s="91" t="e">
        <v>#N/A</v>
      </c>
      <c r="C50" s="92" t="e">
        <v>#N/A</v>
      </c>
      <c r="D50" s="118" t="e">
        <v>#N/A</v>
      </c>
      <c r="E50" s="93" t="e">
        <v>#N/A</v>
      </c>
      <c r="F50" s="93" t="e">
        <v>#N/A</v>
      </c>
      <c r="G50" s="94" t="s">
        <v>53</v>
      </c>
      <c r="H50" s="95" t="e">
        <v>#N/A</v>
      </c>
    </row>
    <row r="51" spans="1:8" ht="15.75">
      <c r="A51" s="111">
        <v>49</v>
      </c>
      <c r="B51" s="91" t="e">
        <v>#N/A</v>
      </c>
      <c r="C51" s="92" t="e">
        <v>#N/A</v>
      </c>
      <c r="D51" s="118" t="e">
        <v>#N/A</v>
      </c>
      <c r="E51" s="93" t="e">
        <v>#N/A</v>
      </c>
      <c r="F51" s="93" t="e">
        <v>#N/A</v>
      </c>
      <c r="G51" s="94" t="s">
        <v>53</v>
      </c>
      <c r="H51" s="95" t="e">
        <v>#N/A</v>
      </c>
    </row>
    <row r="52" spans="1:8" ht="15.75">
      <c r="A52" s="86">
        <v>50</v>
      </c>
      <c r="B52" s="86" t="e">
        <v>#N/A</v>
      </c>
      <c r="C52" s="87" t="e">
        <v>#N/A</v>
      </c>
      <c r="D52" s="117" t="e">
        <v>#N/A</v>
      </c>
      <c r="E52" s="88" t="e">
        <v>#N/A</v>
      </c>
      <c r="F52" s="88" t="e">
        <v>#N/A</v>
      </c>
      <c r="G52" s="89" t="s">
        <v>53</v>
      </c>
      <c r="H52" s="90" t="e">
        <v>#N/A</v>
      </c>
    </row>
    <row r="53" spans="1:8" ht="15.75">
      <c r="A53" s="86">
        <v>51</v>
      </c>
      <c r="B53" s="86" t="e">
        <v>#N/A</v>
      </c>
      <c r="C53" s="87" t="e">
        <v>#N/A</v>
      </c>
      <c r="D53" s="117" t="e">
        <v>#N/A</v>
      </c>
      <c r="E53" s="88" t="e">
        <v>#N/A</v>
      </c>
      <c r="F53" s="88" t="e">
        <v>#N/A</v>
      </c>
      <c r="G53" s="89" t="s">
        <v>53</v>
      </c>
      <c r="H53" s="90" t="e">
        <v>#N/A</v>
      </c>
    </row>
    <row r="54" spans="1:8" ht="15.75">
      <c r="A54" s="86">
        <v>52</v>
      </c>
      <c r="B54" s="86" t="e">
        <v>#N/A</v>
      </c>
      <c r="C54" s="87" t="e">
        <v>#N/A</v>
      </c>
      <c r="D54" s="117" t="e">
        <v>#N/A</v>
      </c>
      <c r="E54" s="88" t="e">
        <v>#N/A</v>
      </c>
      <c r="F54" s="88" t="e">
        <v>#N/A</v>
      </c>
      <c r="G54" s="89" t="s">
        <v>53</v>
      </c>
      <c r="H54" s="90" t="e">
        <v>#N/A</v>
      </c>
    </row>
    <row r="55" spans="1:8" ht="15.75">
      <c r="A55" s="86">
        <v>53</v>
      </c>
      <c r="B55" s="86" t="e">
        <v>#N/A</v>
      </c>
      <c r="C55" s="87" t="e">
        <v>#N/A</v>
      </c>
      <c r="D55" s="117" t="e">
        <v>#N/A</v>
      </c>
      <c r="E55" s="88" t="e">
        <v>#N/A</v>
      </c>
      <c r="F55" s="88" t="e">
        <v>#N/A</v>
      </c>
      <c r="G55" s="89" t="s">
        <v>53</v>
      </c>
      <c r="H55" s="90" t="e">
        <v>#N/A</v>
      </c>
    </row>
    <row r="56" spans="1:8" ht="15.75">
      <c r="A56" s="86">
        <v>54</v>
      </c>
      <c r="B56" s="86" t="e">
        <v>#N/A</v>
      </c>
      <c r="C56" s="87" t="e">
        <v>#N/A</v>
      </c>
      <c r="D56" s="117" t="e">
        <v>#N/A</v>
      </c>
      <c r="E56" s="88" t="e">
        <v>#N/A</v>
      </c>
      <c r="F56" s="88" t="e">
        <v>#N/A</v>
      </c>
      <c r="G56" s="89" t="s">
        <v>53</v>
      </c>
      <c r="H56" s="90" t="e">
        <v>#N/A</v>
      </c>
    </row>
    <row r="57" spans="1:8" ht="15.75">
      <c r="A57" s="91">
        <v>55</v>
      </c>
      <c r="B57" s="91" t="e">
        <v>#N/A</v>
      </c>
      <c r="C57" s="92" t="e">
        <v>#N/A</v>
      </c>
      <c r="D57" s="118" t="e">
        <v>#N/A</v>
      </c>
      <c r="E57" s="93" t="e">
        <v>#N/A</v>
      </c>
      <c r="F57" s="93" t="e">
        <v>#N/A</v>
      </c>
      <c r="G57" s="94" t="s">
        <v>53</v>
      </c>
      <c r="H57" s="95" t="e">
        <v>#N/A</v>
      </c>
    </row>
    <row r="58" spans="1:8" ht="15.75">
      <c r="A58" s="91">
        <v>56</v>
      </c>
      <c r="B58" s="91" t="e">
        <v>#N/A</v>
      </c>
      <c r="C58" s="92" t="e">
        <v>#N/A</v>
      </c>
      <c r="D58" s="118" t="e">
        <v>#N/A</v>
      </c>
      <c r="E58" s="93" t="e">
        <v>#N/A</v>
      </c>
      <c r="F58" s="93" t="e">
        <v>#N/A</v>
      </c>
      <c r="G58" s="94" t="s">
        <v>53</v>
      </c>
      <c r="H58" s="95" t="e">
        <v>#N/A</v>
      </c>
    </row>
    <row r="59" spans="1:8" ht="15.75">
      <c r="A59" s="91">
        <v>57</v>
      </c>
      <c r="B59" s="91" t="e">
        <v>#N/A</v>
      </c>
      <c r="C59" s="92" t="e">
        <v>#N/A</v>
      </c>
      <c r="D59" s="118" t="e">
        <v>#N/A</v>
      </c>
      <c r="E59" s="93" t="e">
        <v>#N/A</v>
      </c>
      <c r="F59" s="93" t="e">
        <v>#N/A</v>
      </c>
      <c r="G59" s="94" t="s">
        <v>53</v>
      </c>
      <c r="H59" s="95" t="e">
        <v>#N/A</v>
      </c>
    </row>
    <row r="60" spans="1:8" ht="15.75">
      <c r="A60" s="91">
        <v>58</v>
      </c>
      <c r="B60" s="91" t="e">
        <v>#N/A</v>
      </c>
      <c r="C60" s="92" t="e">
        <v>#N/A</v>
      </c>
      <c r="D60" s="118" t="e">
        <v>#N/A</v>
      </c>
      <c r="E60" s="93" t="e">
        <v>#N/A</v>
      </c>
      <c r="F60" s="93" t="e">
        <v>#N/A</v>
      </c>
      <c r="G60" s="94" t="s">
        <v>53</v>
      </c>
      <c r="H60" s="95" t="e">
        <v>#N/A</v>
      </c>
    </row>
    <row r="61" spans="1:8" ht="15.75">
      <c r="A61" s="91">
        <v>59</v>
      </c>
      <c r="B61" s="91" t="e">
        <v>#N/A</v>
      </c>
      <c r="C61" s="92" t="e">
        <v>#N/A</v>
      </c>
      <c r="D61" s="118" t="e">
        <v>#N/A</v>
      </c>
      <c r="E61" s="93" t="e">
        <v>#N/A</v>
      </c>
      <c r="F61" s="93" t="e">
        <v>#N/A</v>
      </c>
      <c r="G61" s="94" t="s">
        <v>53</v>
      </c>
      <c r="H61" s="95" t="e">
        <v>#N/A</v>
      </c>
    </row>
    <row r="62" spans="1:8" ht="15.75">
      <c r="A62" s="91">
        <v>60</v>
      </c>
      <c r="B62" s="91" t="e">
        <v>#N/A</v>
      </c>
      <c r="C62" s="92" t="e">
        <v>#N/A</v>
      </c>
      <c r="D62" s="118" t="e">
        <v>#N/A</v>
      </c>
      <c r="E62" s="93" t="e">
        <v>#N/A</v>
      </c>
      <c r="F62" s="93" t="e">
        <v>#N/A</v>
      </c>
      <c r="G62" s="94" t="s">
        <v>53</v>
      </c>
      <c r="H62" s="95" t="e">
        <v>#N/A</v>
      </c>
    </row>
    <row r="63" spans="1:8" ht="15.75">
      <c r="A63" s="86">
        <v>61</v>
      </c>
      <c r="B63" s="86" t="e">
        <v>#N/A</v>
      </c>
      <c r="C63" s="87" t="e">
        <v>#N/A</v>
      </c>
      <c r="D63" s="117" t="e">
        <v>#N/A</v>
      </c>
      <c r="E63" s="88" t="e">
        <v>#N/A</v>
      </c>
      <c r="F63" s="88" t="e">
        <v>#N/A</v>
      </c>
      <c r="G63" s="89" t="s">
        <v>53</v>
      </c>
      <c r="H63" s="90" t="e">
        <v>#N/A</v>
      </c>
    </row>
    <row r="64" spans="1:8" ht="15.75">
      <c r="A64" s="86">
        <v>62</v>
      </c>
      <c r="B64" s="86" t="e">
        <v>#N/A</v>
      </c>
      <c r="C64" s="87" t="e">
        <v>#N/A</v>
      </c>
      <c r="D64" s="117" t="e">
        <v>#N/A</v>
      </c>
      <c r="E64" s="88" t="e">
        <v>#N/A</v>
      </c>
      <c r="F64" s="88" t="e">
        <v>#N/A</v>
      </c>
      <c r="G64" s="89" t="s">
        <v>53</v>
      </c>
      <c r="H64" s="90" t="e">
        <v>#N/A</v>
      </c>
    </row>
    <row r="65" spans="1:8" ht="15.75">
      <c r="A65" s="86">
        <v>63</v>
      </c>
      <c r="B65" s="86" t="e">
        <v>#N/A</v>
      </c>
      <c r="C65" s="87" t="e">
        <v>#N/A</v>
      </c>
      <c r="D65" s="117" t="e">
        <v>#N/A</v>
      </c>
      <c r="E65" s="88" t="e">
        <v>#N/A</v>
      </c>
      <c r="F65" s="88" t="e">
        <v>#N/A</v>
      </c>
      <c r="G65" s="89" t="s">
        <v>53</v>
      </c>
      <c r="H65" s="90" t="e">
        <v>#N/A</v>
      </c>
    </row>
    <row r="66" spans="1:8" ht="15.75">
      <c r="A66" s="86">
        <v>64</v>
      </c>
      <c r="B66" s="86" t="e">
        <v>#N/A</v>
      </c>
      <c r="C66" s="87" t="e">
        <v>#N/A</v>
      </c>
      <c r="D66" s="117" t="e">
        <v>#N/A</v>
      </c>
      <c r="E66" s="88" t="e">
        <v>#N/A</v>
      </c>
      <c r="F66" s="88" t="e">
        <v>#N/A</v>
      </c>
      <c r="G66" s="89" t="s">
        <v>53</v>
      </c>
      <c r="H66" s="90" t="e">
        <v>#N/A</v>
      </c>
    </row>
    <row r="67" spans="1:8" ht="15.75">
      <c r="A67" s="86">
        <v>65</v>
      </c>
      <c r="B67" s="86" t="e">
        <v>#N/A</v>
      </c>
      <c r="C67" s="87" t="e">
        <v>#N/A</v>
      </c>
      <c r="D67" s="117" t="e">
        <v>#N/A</v>
      </c>
      <c r="E67" s="88" t="e">
        <v>#N/A</v>
      </c>
      <c r="F67" s="88" t="e">
        <v>#N/A</v>
      </c>
      <c r="G67" s="89" t="s">
        <v>53</v>
      </c>
      <c r="H67" s="90" t="e">
        <v>#N/A</v>
      </c>
    </row>
    <row r="68" spans="1:8" ht="15.75">
      <c r="A68" s="86">
        <v>66</v>
      </c>
      <c r="B68" s="86" t="e">
        <v>#N/A</v>
      </c>
      <c r="C68" s="87" t="e">
        <v>#N/A</v>
      </c>
      <c r="D68" s="117" t="e">
        <v>#N/A</v>
      </c>
      <c r="E68" s="88" t="e">
        <v>#N/A</v>
      </c>
      <c r="F68" s="88" t="e">
        <v>#N/A</v>
      </c>
      <c r="G68" s="89" t="s">
        <v>53</v>
      </c>
      <c r="H68" s="90" t="e">
        <v>#N/A</v>
      </c>
    </row>
  </sheetData>
  <conditionalFormatting sqref="F3:H68">
    <cfRule type="containsText" dxfId="2" priority="3" operator="containsText" text="pałza">
      <formula>NOT(ISERROR(SEARCH("pałza",F3)))</formula>
    </cfRule>
  </conditionalFormatting>
  <conditionalFormatting sqref="D3:D68">
    <cfRule type="containsText" dxfId="1" priority="2" operator="containsText" text="piątek">
      <formula>NOT(ISERROR(SEARCH("piątek",D3)))</formula>
    </cfRule>
  </conditionalFormatting>
  <conditionalFormatting sqref="C3:D68">
    <cfRule type="containsErrors" dxfId="0" priority="1">
      <formula>ISERROR(C3)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E1E38-8315-4610-A96A-A439D7AD6814}">
  <sheetPr codeName="Arkusz3">
    <tabColor theme="1"/>
  </sheetPr>
  <dimension ref="A1:W33"/>
  <sheetViews>
    <sheetView topLeftCell="I1" zoomScale="78" zoomScaleNormal="78" workbookViewId="0">
      <selection activeCell="K23" sqref="K23"/>
    </sheetView>
  </sheetViews>
  <sheetFormatPr defaultRowHeight="15"/>
  <cols>
    <col min="1" max="1" width="18.7109375" customWidth="1"/>
    <col min="2" max="2" width="22" customWidth="1"/>
    <col min="3" max="3" width="13.28515625" customWidth="1"/>
    <col min="4" max="4" width="22.85546875" customWidth="1"/>
    <col min="5" max="5" width="20" customWidth="1"/>
    <col min="6" max="6" width="21.140625" customWidth="1"/>
    <col min="7" max="7" width="23" customWidth="1"/>
    <col min="8" max="8" width="18.7109375" customWidth="1"/>
    <col min="9" max="9" width="23.28515625" customWidth="1"/>
    <col min="10" max="10" width="19.7109375" customWidth="1"/>
    <col min="11" max="11" width="21" customWidth="1"/>
    <col min="12" max="12" width="25.28515625" customWidth="1"/>
    <col min="13" max="13" width="22.140625" customWidth="1"/>
    <col min="14" max="14" width="26.7109375" customWidth="1"/>
    <col min="15" max="15" width="24.140625" customWidth="1"/>
    <col min="16" max="16" width="22.28515625" customWidth="1"/>
    <col min="17" max="17" width="9.140625" customWidth="1"/>
    <col min="18" max="18" width="27" customWidth="1"/>
    <col min="19" max="20" width="9.140625" customWidth="1"/>
    <col min="21" max="21" width="30" customWidth="1"/>
    <col min="22" max="22" width="9.140625" customWidth="1"/>
    <col min="23" max="23" width="31.140625" customWidth="1"/>
    <col min="24" max="24" width="9.140625" customWidth="1"/>
  </cols>
  <sheetData>
    <row r="1" spans="1:23">
      <c r="A1" s="1"/>
      <c r="B1" s="1"/>
    </row>
    <row r="2" spans="1:23">
      <c r="A2" s="1"/>
      <c r="B2" s="1"/>
    </row>
    <row r="3" spans="1:23" ht="18.75">
      <c r="D3" s="32">
        <v>1</v>
      </c>
      <c r="E3" s="32">
        <v>2</v>
      </c>
      <c r="F3" s="32">
        <v>3</v>
      </c>
      <c r="G3" s="32">
        <v>9</v>
      </c>
      <c r="H3" s="32">
        <v>7</v>
      </c>
      <c r="I3" s="32">
        <v>13</v>
      </c>
      <c r="J3" s="32">
        <v>21</v>
      </c>
      <c r="K3" s="32">
        <v>28</v>
      </c>
      <c r="L3" s="32">
        <v>15</v>
      </c>
      <c r="M3" s="32">
        <v>18</v>
      </c>
      <c r="N3" s="32">
        <v>19</v>
      </c>
      <c r="O3" s="32">
        <v>26</v>
      </c>
    </row>
    <row r="4" spans="1:23">
      <c r="C4" s="18"/>
      <c r="D4" s="33" t="s">
        <v>2017</v>
      </c>
      <c r="E4" s="33" t="s">
        <v>1304</v>
      </c>
      <c r="F4" s="33" t="s">
        <v>1305</v>
      </c>
      <c r="G4" s="33" t="s">
        <v>2015</v>
      </c>
      <c r="H4" s="33" t="s">
        <v>2013</v>
      </c>
      <c r="I4" s="33" t="s">
        <v>2022</v>
      </c>
      <c r="J4" s="33" t="s">
        <v>2019</v>
      </c>
      <c r="K4" s="33" t="s">
        <v>2018</v>
      </c>
      <c r="L4" s="33" t="s">
        <v>2012</v>
      </c>
      <c r="M4" s="33" t="s">
        <v>2011</v>
      </c>
      <c r="N4" s="33" t="s">
        <v>2014</v>
      </c>
      <c r="O4" s="33" t="s">
        <v>2016</v>
      </c>
      <c r="P4" s="21">
        <f>VLOOKUP(PROTOKÓŁ!B3,'baza zawodników'!R5:S17,2,FALSE)</f>
        <v>7</v>
      </c>
      <c r="Q4" s="22">
        <f>VLOOKUP(PROTOKÓŁ!D3,'baza zawodników'!R5:S20,2,)</f>
        <v>19</v>
      </c>
    </row>
    <row r="5" spans="1:23" ht="15.75">
      <c r="C5" t="s">
        <v>1266</v>
      </c>
      <c r="D5" s="34" t="s">
        <v>815</v>
      </c>
      <c r="E5" s="34" t="s">
        <v>32</v>
      </c>
      <c r="F5" s="34" t="s">
        <v>33</v>
      </c>
      <c r="G5" s="141" t="s">
        <v>1585</v>
      </c>
      <c r="H5" s="119" t="s">
        <v>484</v>
      </c>
      <c r="I5" s="119" t="s">
        <v>1827</v>
      </c>
      <c r="J5" s="119" t="s">
        <v>1625</v>
      </c>
      <c r="K5" s="120" t="s">
        <v>1609</v>
      </c>
      <c r="L5" s="119" t="s">
        <v>1167</v>
      </c>
      <c r="M5" s="119" t="s">
        <v>574</v>
      </c>
      <c r="N5" s="119" t="s">
        <v>1002</v>
      </c>
      <c r="O5" s="120" t="s">
        <v>1754</v>
      </c>
      <c r="Q5">
        <v>1</v>
      </c>
      <c r="R5" t="str">
        <f>D4</f>
        <v>AZS PWSZ Nysa II</v>
      </c>
      <c r="S5">
        <f>Q5</f>
        <v>1</v>
      </c>
      <c r="T5" s="36" t="s">
        <v>61</v>
      </c>
      <c r="U5" s="31" t="str">
        <f>PROTOKÓŁ!B47&amp;"-"&amp;PROTOKÓŁ!B48</f>
        <v>-</v>
      </c>
      <c r="V5" s="35" t="s">
        <v>61</v>
      </c>
      <c r="W5" s="31" t="str">
        <f>PROTOKÓŁ!D47&amp;"-"&amp;PROTOKÓŁ!D48</f>
        <v>-</v>
      </c>
    </row>
    <row r="6" spans="1:23" ht="15.75">
      <c r="C6" s="1" t="s">
        <v>1267</v>
      </c>
      <c r="D6" s="34" t="s">
        <v>822</v>
      </c>
      <c r="E6" s="34" t="s">
        <v>1312</v>
      </c>
      <c r="F6" s="34" t="s">
        <v>1313</v>
      </c>
      <c r="G6" s="141" t="s">
        <v>355</v>
      </c>
      <c r="H6" s="119" t="s">
        <v>482</v>
      </c>
      <c r="I6" s="119" t="s">
        <v>176</v>
      </c>
      <c r="J6" s="119" t="s">
        <v>1389</v>
      </c>
      <c r="K6" s="120" t="s">
        <v>1612</v>
      </c>
      <c r="L6" s="119" t="s">
        <v>1084</v>
      </c>
      <c r="M6" s="119" t="s">
        <v>571</v>
      </c>
      <c r="N6" s="119" t="s">
        <v>999</v>
      </c>
      <c r="O6" s="120" t="s">
        <v>1757</v>
      </c>
      <c r="Q6" s="1">
        <v>2</v>
      </c>
      <c r="R6" t="str">
        <f>E4</f>
        <v>KTS Lew Głubczyce</v>
      </c>
      <c r="S6" s="1">
        <f t="shared" ref="S6:S16" si="0">Q6</f>
        <v>2</v>
      </c>
      <c r="T6" s="37" t="s">
        <v>63</v>
      </c>
      <c r="U6" s="31" t="str">
        <f>PROTOKÓŁ!B49&amp;"-"&amp;PROTOKÓŁ!B50</f>
        <v>-</v>
      </c>
      <c r="V6" s="35" t="s">
        <v>63</v>
      </c>
      <c r="W6" s="31" t="str">
        <f>PROTOKÓŁ!D49&amp;"-"&amp;PROTOKÓŁ!D50</f>
        <v>-</v>
      </c>
    </row>
    <row r="7" spans="1:23">
      <c r="C7" s="1" t="s">
        <v>1268</v>
      </c>
      <c r="D7" s="34" t="s">
        <v>818</v>
      </c>
      <c r="E7" s="34" t="s">
        <v>253</v>
      </c>
      <c r="F7" s="34" t="s">
        <v>1314</v>
      </c>
      <c r="G7" s="141" t="s">
        <v>358</v>
      </c>
      <c r="H7" s="119" t="s">
        <v>1096</v>
      </c>
      <c r="I7" s="119" t="s">
        <v>182</v>
      </c>
      <c r="J7" s="119" t="s">
        <v>1125</v>
      </c>
      <c r="K7" s="120" t="s">
        <v>865</v>
      </c>
      <c r="L7" s="119" t="s">
        <v>1081</v>
      </c>
      <c r="M7" s="119" t="s">
        <v>567</v>
      </c>
      <c r="N7" s="119" t="s">
        <v>996</v>
      </c>
      <c r="O7" s="120" t="s">
        <v>1759</v>
      </c>
      <c r="Q7" s="1">
        <v>3</v>
      </c>
      <c r="R7" t="str">
        <f>F4</f>
        <v xml:space="preserve">LUKS MGOKSIR Korfantów </v>
      </c>
      <c r="S7" s="1">
        <f t="shared" si="0"/>
        <v>3</v>
      </c>
    </row>
    <row r="8" spans="1:23">
      <c r="C8" s="1" t="s">
        <v>1269</v>
      </c>
      <c r="D8" s="34" t="s">
        <v>810</v>
      </c>
      <c r="E8" s="34" t="s">
        <v>263</v>
      </c>
      <c r="F8" s="34" t="s">
        <v>1315</v>
      </c>
      <c r="G8" s="141" t="s">
        <v>1323</v>
      </c>
      <c r="H8" s="119" t="s">
        <v>480</v>
      </c>
      <c r="I8" s="119" t="s">
        <v>169</v>
      </c>
      <c r="J8" s="119" t="s">
        <v>1136</v>
      </c>
      <c r="K8" s="120" t="s">
        <v>836</v>
      </c>
      <c r="L8" s="119" t="s">
        <v>1078</v>
      </c>
      <c r="M8" s="119" t="s">
        <v>564</v>
      </c>
      <c r="N8" s="119" t="s">
        <v>993</v>
      </c>
      <c r="O8" s="120" t="s">
        <v>1761</v>
      </c>
      <c r="Q8" s="1">
        <v>9</v>
      </c>
      <c r="R8" t="str">
        <f>G4</f>
        <v>LZS Odra Kąty Opolskie III</v>
      </c>
      <c r="S8" s="1">
        <f t="shared" si="0"/>
        <v>9</v>
      </c>
    </row>
    <row r="9" spans="1:23">
      <c r="C9" s="1" t="s">
        <v>1270</v>
      </c>
      <c r="D9" s="34" t="s">
        <v>447</v>
      </c>
      <c r="E9" s="34" t="s">
        <v>283</v>
      </c>
      <c r="F9" s="34" t="s">
        <v>1316</v>
      </c>
      <c r="G9" s="141" t="s">
        <v>497</v>
      </c>
      <c r="H9" s="119" t="s">
        <v>477</v>
      </c>
      <c r="I9" s="119" t="s">
        <v>179</v>
      </c>
      <c r="J9" s="119" t="s">
        <v>1139</v>
      </c>
      <c r="K9" s="120" t="s">
        <v>1616</v>
      </c>
      <c r="L9" s="119" t="s">
        <v>1075</v>
      </c>
      <c r="M9" s="119" t="s">
        <v>554</v>
      </c>
      <c r="N9" s="119" t="s">
        <v>1093</v>
      </c>
      <c r="O9" s="120" t="s">
        <v>1763</v>
      </c>
      <c r="Q9" s="1">
        <v>7</v>
      </c>
      <c r="R9" t="str">
        <f>H4</f>
        <v>LZS Żywocice IV</v>
      </c>
      <c r="S9" s="1">
        <f t="shared" si="0"/>
        <v>7</v>
      </c>
    </row>
    <row r="10" spans="1:23">
      <c r="C10" s="1" t="s">
        <v>1271</v>
      </c>
      <c r="D10" s="34" t="s">
        <v>52</v>
      </c>
      <c r="E10" s="34" t="s">
        <v>293</v>
      </c>
      <c r="F10" s="34" t="s">
        <v>1317</v>
      </c>
      <c r="G10" s="141" t="s">
        <v>344</v>
      </c>
      <c r="H10" s="119" t="s">
        <v>1719</v>
      </c>
      <c r="I10" s="119" t="s">
        <v>174</v>
      </c>
      <c r="J10" s="119" t="s">
        <v>1260</v>
      </c>
      <c r="K10" s="120" t="s">
        <v>1213</v>
      </c>
      <c r="L10" s="119" t="s">
        <v>1044</v>
      </c>
      <c r="M10" s="119" t="s">
        <v>1808</v>
      </c>
      <c r="N10" s="119" t="s">
        <v>989</v>
      </c>
      <c r="O10" s="120" t="s">
        <v>1765</v>
      </c>
      <c r="Q10" s="1">
        <v>13</v>
      </c>
      <c r="R10" t="str">
        <f>I4</f>
        <v xml:space="preserve"> LZS Grom Szybowice</v>
      </c>
      <c r="S10" s="1">
        <f t="shared" si="0"/>
        <v>13</v>
      </c>
    </row>
    <row r="11" spans="1:23">
      <c r="C11" s="1" t="s">
        <v>1272</v>
      </c>
      <c r="D11" s="34" t="s">
        <v>56</v>
      </c>
      <c r="E11" s="34" t="s">
        <v>290</v>
      </c>
      <c r="F11" s="34" t="s">
        <v>1318</v>
      </c>
      <c r="G11" s="141" t="s">
        <v>341</v>
      </c>
      <c r="H11" s="119" t="s">
        <v>473</v>
      </c>
      <c r="I11" s="119" t="s">
        <v>172</v>
      </c>
      <c r="J11" s="119" t="s">
        <v>1134</v>
      </c>
      <c r="K11" s="120" t="s">
        <v>855</v>
      </c>
      <c r="L11" s="119" t="s">
        <v>1089</v>
      </c>
      <c r="M11" s="119" t="s">
        <v>561</v>
      </c>
      <c r="N11" s="119" t="s">
        <v>986</v>
      </c>
      <c r="O11" s="120" t="s">
        <v>1767</v>
      </c>
      <c r="Q11" s="1">
        <v>21</v>
      </c>
      <c r="R11" t="str">
        <f>J4</f>
        <v>LUKS Mańkowice</v>
      </c>
      <c r="S11" s="1">
        <f t="shared" si="0"/>
        <v>21</v>
      </c>
    </row>
    <row r="12" spans="1:23">
      <c r="C12" s="1" t="s">
        <v>1273</v>
      </c>
      <c r="D12" s="34" t="s">
        <v>805</v>
      </c>
      <c r="E12" s="34" t="s">
        <v>276</v>
      </c>
      <c r="F12" s="34" t="s">
        <v>1319</v>
      </c>
      <c r="G12" s="141" t="s">
        <v>367</v>
      </c>
      <c r="H12" s="120" t="s">
        <v>467</v>
      </c>
      <c r="I12" s="119" t="s">
        <v>162</v>
      </c>
      <c r="J12" s="119" t="s">
        <v>1130</v>
      </c>
      <c r="K12" s="120" t="s">
        <v>869</v>
      </c>
      <c r="L12" s="119" t="s">
        <v>1072</v>
      </c>
      <c r="M12" s="119" t="s">
        <v>558</v>
      </c>
      <c r="N12" s="119" t="s">
        <v>983</v>
      </c>
      <c r="O12" s="120" t="s">
        <v>1769</v>
      </c>
      <c r="Q12" s="1">
        <v>28</v>
      </c>
      <c r="R12" t="str">
        <f>K4</f>
        <v>UKS Sokolik Niemodlin I</v>
      </c>
      <c r="S12" s="1">
        <f t="shared" si="0"/>
        <v>28</v>
      </c>
    </row>
    <row r="13" spans="1:23">
      <c r="C13" s="1" t="s">
        <v>1274</v>
      </c>
      <c r="D13" s="34" t="s">
        <v>791</v>
      </c>
      <c r="E13" s="34" t="s">
        <v>273</v>
      </c>
      <c r="F13" s="34">
        <v>0</v>
      </c>
      <c r="G13" s="141" t="s">
        <v>353</v>
      </c>
      <c r="H13" s="120" t="s">
        <v>457</v>
      </c>
      <c r="I13" s="119" t="s">
        <v>166</v>
      </c>
      <c r="J13" s="119" t="s">
        <v>1128</v>
      </c>
      <c r="K13" s="120" t="s">
        <v>839</v>
      </c>
      <c r="L13" s="119" t="s">
        <v>1063</v>
      </c>
      <c r="M13" s="34"/>
      <c r="N13" s="119" t="s">
        <v>980</v>
      </c>
      <c r="O13" s="120" t="s">
        <v>1771</v>
      </c>
      <c r="Q13" s="1">
        <v>15</v>
      </c>
      <c r="R13" t="str">
        <f>L4</f>
        <v>STS Gmina Strzelce Opolskie II</v>
      </c>
      <c r="S13" s="1">
        <f t="shared" si="0"/>
        <v>15</v>
      </c>
    </row>
    <row r="14" spans="1:23">
      <c r="C14" s="1" t="s">
        <v>1275</v>
      </c>
      <c r="D14" s="34" t="s">
        <v>108</v>
      </c>
      <c r="E14" s="34" t="s">
        <v>1321</v>
      </c>
      <c r="F14" s="34">
        <v>0</v>
      </c>
      <c r="G14" s="141" t="s">
        <v>347</v>
      </c>
      <c r="H14" s="120" t="s">
        <v>453</v>
      </c>
      <c r="I14" s="119"/>
      <c r="J14" s="119" t="s">
        <v>1120</v>
      </c>
      <c r="K14" s="120" t="s">
        <v>1622</v>
      </c>
      <c r="L14" s="119" t="s">
        <v>1060</v>
      </c>
      <c r="M14" s="34">
        <v>0</v>
      </c>
      <c r="N14" s="34" t="s">
        <v>978</v>
      </c>
      <c r="O14" s="120" t="s">
        <v>390</v>
      </c>
      <c r="Q14" s="1">
        <v>18</v>
      </c>
      <c r="R14" t="str">
        <f>M4</f>
        <v>KS Orzeł Branice</v>
      </c>
      <c r="S14" s="1">
        <f t="shared" si="0"/>
        <v>18</v>
      </c>
    </row>
    <row r="15" spans="1:23">
      <c r="C15" s="1" t="s">
        <v>1276</v>
      </c>
      <c r="D15" s="34" t="s">
        <v>58</v>
      </c>
      <c r="E15" s="34" t="s">
        <v>1322</v>
      </c>
      <c r="F15" s="34">
        <v>0</v>
      </c>
      <c r="G15" s="141" t="s">
        <v>338</v>
      </c>
      <c r="H15" s="120" t="s">
        <v>450</v>
      </c>
      <c r="I15" s="119"/>
      <c r="J15" s="119" t="s">
        <v>1117</v>
      </c>
      <c r="K15" s="120" t="s">
        <v>880</v>
      </c>
      <c r="L15" s="119" t="s">
        <v>1057</v>
      </c>
      <c r="M15" s="34">
        <v>0</v>
      </c>
      <c r="N15" s="34" t="s">
        <v>973</v>
      </c>
      <c r="O15" s="120" t="s">
        <v>396</v>
      </c>
      <c r="Q15" s="1">
        <v>19</v>
      </c>
      <c r="R15" t="str">
        <f>N4</f>
        <v>MLUKS Wakmet Bodzanów II</v>
      </c>
      <c r="S15" s="1">
        <f t="shared" si="0"/>
        <v>19</v>
      </c>
    </row>
    <row r="16" spans="1:23">
      <c r="C16" s="1" t="s">
        <v>1277</v>
      </c>
      <c r="D16" s="34"/>
      <c r="E16" s="34" t="s">
        <v>248</v>
      </c>
      <c r="F16" s="34">
        <v>0</v>
      </c>
      <c r="G16" s="141" t="s">
        <v>335</v>
      </c>
      <c r="H16" s="120" t="s">
        <v>444</v>
      </c>
      <c r="I16" s="119"/>
      <c r="J16" s="119" t="s">
        <v>1112</v>
      </c>
      <c r="K16" s="120" t="s">
        <v>883</v>
      </c>
      <c r="L16" s="119" t="s">
        <v>1053</v>
      </c>
      <c r="M16" s="34">
        <v>0</v>
      </c>
      <c r="N16" s="34" t="s">
        <v>970</v>
      </c>
      <c r="O16" s="120" t="s">
        <v>388</v>
      </c>
      <c r="Q16" s="1">
        <v>26</v>
      </c>
      <c r="R16" t="str">
        <f>O4</f>
        <v>LZS ISMe Zakrzów</v>
      </c>
      <c r="S16" s="1">
        <f t="shared" si="0"/>
        <v>26</v>
      </c>
    </row>
    <row r="17" spans="3:16">
      <c r="C17" s="1" t="s">
        <v>1278</v>
      </c>
      <c r="D17" s="34">
        <v>0</v>
      </c>
      <c r="E17" s="34">
        <v>0</v>
      </c>
      <c r="F17" s="34">
        <v>0</v>
      </c>
      <c r="G17" s="119" t="s">
        <v>350</v>
      </c>
      <c r="H17" s="120" t="s">
        <v>442</v>
      </c>
      <c r="I17" s="119"/>
      <c r="J17" s="119" t="s">
        <v>1256</v>
      </c>
      <c r="K17" s="120" t="s">
        <v>886</v>
      </c>
      <c r="L17" s="119" t="s">
        <v>1050</v>
      </c>
      <c r="M17" s="34">
        <v>0</v>
      </c>
      <c r="N17" s="34" t="s">
        <v>968</v>
      </c>
      <c r="O17" s="120" t="s">
        <v>380</v>
      </c>
    </row>
    <row r="18" spans="3:16">
      <c r="C18" s="1" t="s">
        <v>1279</v>
      </c>
      <c r="D18" s="34">
        <v>0</v>
      </c>
      <c r="E18" s="34">
        <v>0</v>
      </c>
      <c r="F18" s="34">
        <v>0</v>
      </c>
      <c r="G18" s="119" t="s">
        <v>328</v>
      </c>
      <c r="H18" s="120" t="s">
        <v>439</v>
      </c>
      <c r="I18" s="119"/>
      <c r="J18" s="119" t="s">
        <v>1105</v>
      </c>
      <c r="K18" s="120" t="s">
        <v>1629</v>
      </c>
      <c r="L18" s="119" t="s">
        <v>1047</v>
      </c>
      <c r="M18" s="34">
        <v>0</v>
      </c>
      <c r="N18" s="34" t="s">
        <v>963</v>
      </c>
      <c r="O18" s="120" t="s">
        <v>373</v>
      </c>
    </row>
    <row r="19" spans="3:16">
      <c r="C19" s="1" t="s">
        <v>1280</v>
      </c>
      <c r="D19" s="34">
        <v>0</v>
      </c>
      <c r="E19" s="34">
        <v>0</v>
      </c>
      <c r="F19" s="34">
        <v>0</v>
      </c>
      <c r="G19" s="119" t="s">
        <v>325</v>
      </c>
      <c r="H19" s="120" t="s">
        <v>435</v>
      </c>
      <c r="I19" s="119"/>
      <c r="J19" s="119" t="s">
        <v>1098</v>
      </c>
      <c r="K19" s="120"/>
      <c r="L19" s="119" t="s">
        <v>1041</v>
      </c>
      <c r="M19" s="34">
        <v>0</v>
      </c>
      <c r="N19" s="34"/>
      <c r="O19" s="120" t="s">
        <v>383</v>
      </c>
      <c r="P19" s="1"/>
    </row>
    <row r="20" spans="3:16">
      <c r="C20" s="1" t="s">
        <v>1281</v>
      </c>
      <c r="D20" s="34">
        <v>0</v>
      </c>
      <c r="E20" s="1">
        <v>0</v>
      </c>
      <c r="F20" s="34">
        <v>0</v>
      </c>
      <c r="G20" s="119" t="s">
        <v>361</v>
      </c>
      <c r="H20" s="120" t="s">
        <v>431</v>
      </c>
      <c r="I20" s="119"/>
      <c r="J20" s="119" t="s">
        <v>1109</v>
      </c>
      <c r="K20" s="1"/>
      <c r="L20" s="119"/>
      <c r="M20" s="34">
        <v>0</v>
      </c>
      <c r="N20" s="34">
        <v>0</v>
      </c>
      <c r="O20" s="120" t="s">
        <v>376</v>
      </c>
    </row>
    <row r="21" spans="3:16">
      <c r="C21" s="1" t="s">
        <v>1282</v>
      </c>
      <c r="D21" s="34">
        <v>0</v>
      </c>
      <c r="E21" s="1">
        <v>0</v>
      </c>
      <c r="F21" s="34">
        <v>0</v>
      </c>
      <c r="G21" s="119">
        <v>0</v>
      </c>
      <c r="H21" s="120" t="s">
        <v>427</v>
      </c>
      <c r="I21" s="119"/>
      <c r="J21" s="119" t="s">
        <v>1115</v>
      </c>
      <c r="K21" s="1"/>
      <c r="L21" s="119"/>
      <c r="M21" s="34">
        <v>0</v>
      </c>
      <c r="N21" s="34">
        <v>0</v>
      </c>
      <c r="O21" s="1"/>
    </row>
    <row r="22" spans="3:16">
      <c r="C22" s="1" t="s">
        <v>1283</v>
      </c>
      <c r="D22" s="34">
        <v>0</v>
      </c>
      <c r="E22" s="1">
        <v>0</v>
      </c>
      <c r="F22" s="34">
        <v>0</v>
      </c>
      <c r="G22" s="119">
        <v>0</v>
      </c>
      <c r="H22" s="120" t="s">
        <v>424</v>
      </c>
      <c r="I22" s="119"/>
      <c r="J22" s="34" t="s">
        <v>1102</v>
      </c>
      <c r="K22" s="1"/>
      <c r="L22" s="34">
        <v>0</v>
      </c>
      <c r="M22" s="34">
        <v>0</v>
      </c>
      <c r="N22" s="34">
        <v>0</v>
      </c>
      <c r="O22" s="1"/>
    </row>
    <row r="23" spans="3:16">
      <c r="C23" s="1" t="s">
        <v>1284</v>
      </c>
      <c r="D23" s="34">
        <v>0</v>
      </c>
      <c r="E23" s="1">
        <v>0</v>
      </c>
      <c r="F23" s="34">
        <v>0</v>
      </c>
      <c r="G23" s="119">
        <v>0</v>
      </c>
      <c r="H23" s="120" t="s">
        <v>877</v>
      </c>
      <c r="I23" s="119"/>
      <c r="J23" s="34"/>
      <c r="K23" s="1"/>
      <c r="L23" s="34">
        <v>0</v>
      </c>
      <c r="M23" s="34">
        <v>0</v>
      </c>
      <c r="N23" s="34">
        <v>0</v>
      </c>
      <c r="O23" s="1"/>
    </row>
    <row r="24" spans="3:16">
      <c r="C24" s="1" t="s">
        <v>1285</v>
      </c>
      <c r="D24" s="34">
        <v>0</v>
      </c>
      <c r="E24" s="1">
        <v>0</v>
      </c>
      <c r="F24" s="34">
        <v>0</v>
      </c>
      <c r="G24" s="119">
        <v>0</v>
      </c>
      <c r="H24" s="120" t="s">
        <v>421</v>
      </c>
      <c r="I24" s="119"/>
      <c r="J24" s="34">
        <v>0</v>
      </c>
      <c r="K24" s="1"/>
      <c r="L24" s="34">
        <v>0</v>
      </c>
      <c r="M24" s="34">
        <v>0</v>
      </c>
      <c r="N24" s="34">
        <v>0</v>
      </c>
      <c r="O24" s="1"/>
    </row>
    <row r="25" spans="3:16">
      <c r="C25" s="1" t="s">
        <v>1286</v>
      </c>
      <c r="D25" s="34">
        <v>0</v>
      </c>
      <c r="E25" s="1">
        <v>0</v>
      </c>
      <c r="F25" s="34">
        <v>0</v>
      </c>
      <c r="G25" s="119">
        <v>0</v>
      </c>
      <c r="H25" s="120" t="s">
        <v>417</v>
      </c>
      <c r="I25" s="119"/>
      <c r="J25" s="34">
        <v>0</v>
      </c>
      <c r="K25" s="1"/>
      <c r="L25" s="34">
        <v>0</v>
      </c>
      <c r="M25" s="34">
        <v>0</v>
      </c>
      <c r="N25" s="34">
        <v>0</v>
      </c>
      <c r="O25" s="1"/>
    </row>
    <row r="26" spans="3:16">
      <c r="D26" s="34">
        <v>0</v>
      </c>
      <c r="E26" s="1">
        <v>0</v>
      </c>
      <c r="F26" s="34">
        <v>0</v>
      </c>
      <c r="G26" s="119">
        <v>0</v>
      </c>
      <c r="H26" s="120" t="s">
        <v>414</v>
      </c>
      <c r="I26" s="119"/>
      <c r="J26" s="34">
        <v>0</v>
      </c>
      <c r="K26" s="1"/>
      <c r="L26" s="34">
        <v>0</v>
      </c>
      <c r="M26" s="34">
        <v>0</v>
      </c>
      <c r="N26" s="34">
        <v>0</v>
      </c>
      <c r="O26" s="1"/>
    </row>
    <row r="27" spans="3:16">
      <c r="D27" s="34">
        <v>0</v>
      </c>
      <c r="E27" s="1">
        <v>0</v>
      </c>
      <c r="F27" s="34">
        <v>0</v>
      </c>
      <c r="G27" s="119">
        <v>0</v>
      </c>
      <c r="H27" s="120" t="s">
        <v>411</v>
      </c>
      <c r="I27" s="119"/>
      <c r="J27" s="34">
        <v>0</v>
      </c>
      <c r="K27" s="1"/>
      <c r="L27" s="34">
        <v>0</v>
      </c>
      <c r="M27" s="34">
        <v>0</v>
      </c>
      <c r="N27" s="34">
        <v>0</v>
      </c>
      <c r="O27" s="1"/>
    </row>
    <row r="28" spans="3:16">
      <c r="D28" s="34">
        <v>0</v>
      </c>
      <c r="E28" s="1">
        <v>0</v>
      </c>
      <c r="F28" s="34">
        <v>0</v>
      </c>
      <c r="G28" s="119">
        <v>0</v>
      </c>
      <c r="H28" s="119" t="s">
        <v>408</v>
      </c>
      <c r="I28" s="119"/>
      <c r="J28" s="34">
        <v>0</v>
      </c>
      <c r="K28" s="1"/>
      <c r="L28" s="34">
        <v>0</v>
      </c>
      <c r="M28" s="34">
        <v>0</v>
      </c>
      <c r="N28" s="34">
        <v>0</v>
      </c>
      <c r="O28" s="1"/>
    </row>
    <row r="29" spans="3:16">
      <c r="D29" s="34">
        <v>0</v>
      </c>
      <c r="E29" s="1">
        <v>0</v>
      </c>
      <c r="F29" s="1">
        <v>0</v>
      </c>
      <c r="G29" s="120">
        <v>0</v>
      </c>
      <c r="H29" s="120" t="s">
        <v>404</v>
      </c>
      <c r="I29" s="119"/>
      <c r="J29" s="1">
        <v>0</v>
      </c>
      <c r="K29" s="1"/>
      <c r="L29" s="1">
        <v>0</v>
      </c>
      <c r="M29" s="1">
        <v>0</v>
      </c>
      <c r="N29" s="1">
        <v>0</v>
      </c>
      <c r="O29" s="1"/>
    </row>
    <row r="30" spans="3:16">
      <c r="D30" s="34"/>
      <c r="E30" s="1"/>
      <c r="F30" s="1"/>
      <c r="G30" s="120"/>
      <c r="H30" s="120"/>
      <c r="I30" s="119"/>
      <c r="J30" s="1"/>
      <c r="K30" s="1"/>
      <c r="L30" s="1"/>
      <c r="M30" s="1"/>
      <c r="N30" s="1"/>
      <c r="O30" s="1"/>
    </row>
    <row r="31" spans="3:16">
      <c r="D31" s="34"/>
      <c r="G31" s="120"/>
      <c r="H31" s="120"/>
      <c r="I31" s="119"/>
    </row>
    <row r="32" spans="3:16">
      <c r="H32">
        <v>0</v>
      </c>
      <c r="I32" s="119"/>
    </row>
    <row r="33" spans="9:9">
      <c r="I33" s="1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Arkusz24">
    <tabColor theme="1"/>
  </sheetPr>
  <dimension ref="A1:AL534"/>
  <sheetViews>
    <sheetView topLeftCell="A325" zoomScale="71" zoomScaleNormal="71" workbookViewId="0">
      <selection activeCell="A347" sqref="A347:A361"/>
    </sheetView>
  </sheetViews>
  <sheetFormatPr defaultRowHeight="15"/>
  <cols>
    <col min="1" max="1" width="34" style="1" customWidth="1"/>
    <col min="2" max="2" width="14.7109375" style="1" customWidth="1"/>
    <col min="3" max="3" width="13.28515625" style="1" customWidth="1"/>
    <col min="4" max="4" width="9.28515625" style="1" customWidth="1"/>
    <col min="5" max="6" width="9.140625" style="1"/>
    <col min="7" max="7" width="18.140625" style="1" customWidth="1"/>
    <col min="8" max="8" width="10.42578125" style="1" bestFit="1" customWidth="1"/>
    <col min="9" max="9" width="6.7109375" style="1" customWidth="1"/>
    <col min="10" max="10" width="27.42578125" style="1" customWidth="1"/>
    <col min="11" max="11" width="25" style="1" customWidth="1"/>
    <col min="12" max="12" width="9.140625" style="1"/>
    <col min="13" max="13" width="31" style="1" bestFit="1" customWidth="1"/>
    <col min="14" max="14" width="33.140625" style="1" bestFit="1" customWidth="1"/>
    <col min="15" max="26" width="9.140625" style="1"/>
    <col min="27" max="27" width="23.42578125" style="1" customWidth="1"/>
    <col min="28" max="16384" width="9.140625" style="1"/>
  </cols>
  <sheetData>
    <row r="1" spans="1:38" ht="21">
      <c r="A1" s="165" t="s">
        <v>109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AA1" s="166" t="s">
        <v>110</v>
      </c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</row>
    <row r="2" spans="1:38">
      <c r="A2" s="19" t="s">
        <v>45</v>
      </c>
      <c r="B2" s="19" t="s">
        <v>111</v>
      </c>
      <c r="C2" s="19" t="s">
        <v>112</v>
      </c>
      <c r="D2" s="19" t="s">
        <v>46</v>
      </c>
      <c r="E2" s="19" t="s">
        <v>113</v>
      </c>
      <c r="F2" s="19" t="s">
        <v>111</v>
      </c>
      <c r="G2" s="19" t="s">
        <v>114</v>
      </c>
      <c r="H2" s="19" t="s">
        <v>115</v>
      </c>
      <c r="I2" s="19" t="s">
        <v>116</v>
      </c>
      <c r="J2" s="19" t="s">
        <v>117</v>
      </c>
      <c r="K2" s="19" t="s">
        <v>117</v>
      </c>
      <c r="L2" s="19" t="s">
        <v>118</v>
      </c>
      <c r="N2" s="19" t="s">
        <v>2</v>
      </c>
      <c r="O2" s="19" t="s">
        <v>112</v>
      </c>
      <c r="P2" s="19" t="s">
        <v>114</v>
      </c>
      <c r="Q2" s="19" t="s">
        <v>113</v>
      </c>
      <c r="R2" s="19" t="s">
        <v>119</v>
      </c>
      <c r="S2" s="19" t="s">
        <v>42</v>
      </c>
      <c r="T2" s="19" t="s">
        <v>120</v>
      </c>
      <c r="U2" s="19" t="s">
        <v>121</v>
      </c>
      <c r="V2" s="19" t="s">
        <v>115</v>
      </c>
      <c r="W2" s="19" t="s">
        <v>116</v>
      </c>
      <c r="X2" s="19" t="s">
        <v>117</v>
      </c>
      <c r="Y2" s="19" t="s">
        <v>118</v>
      </c>
      <c r="AA2" s="1" t="s">
        <v>45</v>
      </c>
      <c r="AB2" s="1" t="s">
        <v>111</v>
      </c>
      <c r="AC2" s="1" t="str">
        <f>O2</f>
        <v>Numer licencji</v>
      </c>
      <c r="AD2" s="1" t="s">
        <v>46</v>
      </c>
      <c r="AE2" s="1" t="str">
        <f>Q2</f>
        <v>Data złożenia</v>
      </c>
      <c r="AF2" s="1" t="s">
        <v>111</v>
      </c>
      <c r="AG2" s="1" t="str">
        <f>P2</f>
        <v>Typ licencji</v>
      </c>
      <c r="AH2" s="1" t="str">
        <f t="shared" ref="AH2:AJ17" si="0">V2</f>
        <v>Rok urodzenia</v>
      </c>
      <c r="AI2" s="1" t="str">
        <f t="shared" si="0"/>
        <v>Płeć</v>
      </c>
      <c r="AJ2" s="1" t="str">
        <f t="shared" si="0"/>
        <v>Klub sportowy</v>
      </c>
      <c r="AK2" s="1" t="str">
        <f>X2</f>
        <v>Klub sportowy</v>
      </c>
      <c r="AL2" s="1" t="str">
        <f>Y2</f>
        <v>Województwo</v>
      </c>
    </row>
    <row r="3" spans="1:38" ht="15.75">
      <c r="A3" s="8" t="s">
        <v>1370</v>
      </c>
      <c r="B3" s="16">
        <v>44948</v>
      </c>
      <c r="C3" s="2">
        <v>6342</v>
      </c>
      <c r="D3" s="105" t="s">
        <v>123</v>
      </c>
      <c r="E3" s="106">
        <v>43713</v>
      </c>
      <c r="F3" s="3" t="s">
        <v>1</v>
      </c>
      <c r="G3" s="6" t="s">
        <v>1371</v>
      </c>
      <c r="H3" s="16">
        <v>2007</v>
      </c>
      <c r="I3" s="2" t="s">
        <v>126</v>
      </c>
      <c r="J3" s="107" t="str">
        <f>G3</f>
        <v>"UKS Dalachów"</v>
      </c>
      <c r="K3" s="107" t="str">
        <f>G3</f>
        <v>"UKS Dalachów"</v>
      </c>
      <c r="L3" s="5" t="s">
        <v>126</v>
      </c>
      <c r="N3" s="19" t="s">
        <v>37</v>
      </c>
      <c r="O3" s="19">
        <v>414</v>
      </c>
      <c r="P3" s="19" t="s">
        <v>8</v>
      </c>
      <c r="Q3" s="19" t="s">
        <v>124</v>
      </c>
      <c r="R3" s="19">
        <v>26181</v>
      </c>
      <c r="S3" s="19" t="s">
        <v>127</v>
      </c>
      <c r="T3" s="19" t="s">
        <v>128</v>
      </c>
      <c r="U3" s="19" t="s">
        <v>129</v>
      </c>
      <c r="V3" s="19">
        <v>1997</v>
      </c>
      <c r="W3" s="19" t="s">
        <v>9</v>
      </c>
      <c r="X3" s="19" t="s">
        <v>125</v>
      </c>
      <c r="Y3" s="19" t="s">
        <v>126</v>
      </c>
      <c r="Z3" s="20" t="s">
        <v>53</v>
      </c>
      <c r="AA3" s="1" t="str">
        <f>CONCATENATE(T3," ",U3)</f>
        <v>Banaś Dominika</v>
      </c>
      <c r="AB3" s="1">
        <f>R3</f>
        <v>26181</v>
      </c>
      <c r="AC3" s="1">
        <f>O3</f>
        <v>414</v>
      </c>
      <c r="AD3" s="1" t="s">
        <v>123</v>
      </c>
      <c r="AE3" s="1" t="str">
        <f>Q3</f>
        <v>2018-08-03</v>
      </c>
      <c r="AF3" s="1">
        <f>R3</f>
        <v>26181</v>
      </c>
      <c r="AG3" s="1" t="str">
        <f>P3</f>
        <v>L</v>
      </c>
      <c r="AH3" s="1">
        <f t="shared" si="0"/>
        <v>1997</v>
      </c>
      <c r="AI3" s="1" t="str">
        <f t="shared" si="0"/>
        <v>K</v>
      </c>
      <c r="AJ3" s="1" t="str">
        <f t="shared" si="0"/>
        <v>Klub AZS PWSZ Nysa</v>
      </c>
      <c r="AK3" s="1" t="str">
        <f>AJ3</f>
        <v>Klub AZS PWSZ Nysa</v>
      </c>
      <c r="AL3" s="1" t="str">
        <f>Y3</f>
        <v>OPO</v>
      </c>
    </row>
    <row r="4" spans="1:38" ht="15.75">
      <c r="A4" s="8" t="s">
        <v>1372</v>
      </c>
      <c r="B4" s="16">
        <v>52307</v>
      </c>
      <c r="C4" s="2">
        <v>6180</v>
      </c>
      <c r="D4" s="105" t="s">
        <v>1373</v>
      </c>
      <c r="E4" s="106">
        <v>43713</v>
      </c>
      <c r="F4" s="3" t="s">
        <v>1</v>
      </c>
      <c r="G4" s="6" t="s">
        <v>1374</v>
      </c>
      <c r="H4" s="16">
        <v>2008</v>
      </c>
      <c r="I4" s="6" t="s">
        <v>126</v>
      </c>
      <c r="J4" s="107" t="str">
        <f t="shared" ref="J4:J67" si="1">G4</f>
        <v>"LZS Żywocice"</v>
      </c>
      <c r="K4" s="107" t="str">
        <f t="shared" ref="K4:K67" si="2">G4</f>
        <v>"LZS Żywocice"</v>
      </c>
      <c r="L4" s="5" t="s">
        <v>126</v>
      </c>
      <c r="N4" s="19" t="s">
        <v>38</v>
      </c>
      <c r="O4" s="19">
        <v>415</v>
      </c>
      <c r="P4" s="19" t="s">
        <v>8</v>
      </c>
      <c r="Q4" s="19" t="s">
        <v>124</v>
      </c>
      <c r="R4" s="19">
        <v>29092</v>
      </c>
      <c r="S4" s="19" t="s">
        <v>127</v>
      </c>
      <c r="T4" s="19" t="s">
        <v>131</v>
      </c>
      <c r="U4" s="19" t="s">
        <v>132</v>
      </c>
      <c r="V4" s="19">
        <v>1998</v>
      </c>
      <c r="W4" s="19" t="s">
        <v>9</v>
      </c>
      <c r="X4" s="19" t="s">
        <v>125</v>
      </c>
      <c r="Y4" s="19" t="s">
        <v>126</v>
      </c>
      <c r="AA4" s="1" t="str">
        <f t="shared" ref="AA4:AA67" si="3">CONCATENATE(T4," ",U4)</f>
        <v>Kasperowicz Natalia</v>
      </c>
      <c r="AB4" s="1">
        <f>R4</f>
        <v>29092</v>
      </c>
      <c r="AC4" s="1">
        <f>O4</f>
        <v>415</v>
      </c>
      <c r="AD4" s="1" t="str">
        <f>AD3</f>
        <v>2018/2019</v>
      </c>
      <c r="AE4" s="1" t="str">
        <f>Q4</f>
        <v>2018-08-03</v>
      </c>
      <c r="AF4" s="1">
        <f>R4</f>
        <v>29092</v>
      </c>
      <c r="AG4" s="1" t="str">
        <f>P4</f>
        <v>L</v>
      </c>
      <c r="AH4" s="1">
        <f t="shared" si="0"/>
        <v>1998</v>
      </c>
      <c r="AI4" s="1" t="str">
        <f t="shared" si="0"/>
        <v>K</v>
      </c>
      <c r="AJ4" s="1" t="str">
        <f t="shared" si="0"/>
        <v>Klub AZS PWSZ Nysa</v>
      </c>
      <c r="AK4" s="1" t="str">
        <f t="shared" ref="AK4:AK67" si="4">AJ4</f>
        <v>Klub AZS PWSZ Nysa</v>
      </c>
      <c r="AL4" s="1" t="str">
        <f>Y4</f>
        <v>OPO</v>
      </c>
    </row>
    <row r="5" spans="1:38" ht="15.75">
      <c r="A5" s="8" t="s">
        <v>1207</v>
      </c>
      <c r="B5" s="16">
        <v>19006</v>
      </c>
      <c r="C5" s="2">
        <v>6169</v>
      </c>
      <c r="D5" s="105" t="s">
        <v>1375</v>
      </c>
      <c r="E5" s="106">
        <v>43713</v>
      </c>
      <c r="F5" s="3" t="s">
        <v>4</v>
      </c>
      <c r="G5" s="6" t="s">
        <v>1376</v>
      </c>
      <c r="H5" s="16">
        <v>1993</v>
      </c>
      <c r="I5" s="2" t="s">
        <v>126</v>
      </c>
      <c r="J5" s="107" t="str">
        <f t="shared" si="1"/>
        <v>"STS GMINA Strzelce Opolskie"</v>
      </c>
      <c r="K5" s="107" t="str">
        <f t="shared" si="2"/>
        <v>"STS GMINA Strzelce Opolskie"</v>
      </c>
      <c r="L5" s="5" t="s">
        <v>126</v>
      </c>
      <c r="N5" s="19" t="s">
        <v>39</v>
      </c>
      <c r="O5" s="19">
        <v>416</v>
      </c>
      <c r="P5" s="19" t="s">
        <v>8</v>
      </c>
      <c r="Q5" s="19" t="s">
        <v>124</v>
      </c>
      <c r="R5" s="19">
        <v>21858</v>
      </c>
      <c r="S5" s="19" t="s">
        <v>127</v>
      </c>
      <c r="T5" s="19" t="s">
        <v>134</v>
      </c>
      <c r="U5" s="19" t="s">
        <v>135</v>
      </c>
      <c r="V5" s="19">
        <v>1994</v>
      </c>
      <c r="W5" s="19" t="s">
        <v>9</v>
      </c>
      <c r="X5" s="19" t="s">
        <v>125</v>
      </c>
      <c r="Y5" s="19" t="s">
        <v>126</v>
      </c>
      <c r="AA5" s="1" t="str">
        <f t="shared" si="3"/>
        <v>Osińska Katarzyna</v>
      </c>
      <c r="AB5" s="1">
        <f t="shared" ref="AB5:AB68" si="5">R5</f>
        <v>21858</v>
      </c>
      <c r="AC5" s="1">
        <f t="shared" ref="AC5:AC68" si="6">O5</f>
        <v>416</v>
      </c>
      <c r="AD5" s="1" t="str">
        <f t="shared" ref="AD5:AD68" si="7">AD4</f>
        <v>2018/2019</v>
      </c>
      <c r="AE5" s="1" t="str">
        <f t="shared" ref="AE5:AF68" si="8">Q5</f>
        <v>2018-08-03</v>
      </c>
      <c r="AF5" s="1">
        <f t="shared" si="8"/>
        <v>21858</v>
      </c>
      <c r="AG5" s="1" t="str">
        <f t="shared" ref="AG5:AG68" si="9">P5</f>
        <v>L</v>
      </c>
      <c r="AH5" s="1">
        <f t="shared" si="0"/>
        <v>1994</v>
      </c>
      <c r="AI5" s="1" t="str">
        <f t="shared" si="0"/>
        <v>K</v>
      </c>
      <c r="AJ5" s="1" t="str">
        <f t="shared" si="0"/>
        <v>Klub AZS PWSZ Nysa</v>
      </c>
      <c r="AK5" s="1" t="str">
        <f t="shared" si="4"/>
        <v>Klub AZS PWSZ Nysa</v>
      </c>
      <c r="AL5" s="1" t="str">
        <f t="shared" ref="AL5:AL68" si="10">Y5</f>
        <v>OPO</v>
      </c>
    </row>
    <row r="6" spans="1:38" ht="15.75">
      <c r="A6" s="8" t="s">
        <v>540</v>
      </c>
      <c r="B6" s="16">
        <v>49426</v>
      </c>
      <c r="C6" s="2">
        <v>5965</v>
      </c>
      <c r="D6" s="105" t="s">
        <v>1377</v>
      </c>
      <c r="E6" s="106">
        <v>43712</v>
      </c>
      <c r="F6" s="3" t="s">
        <v>1</v>
      </c>
      <c r="G6" s="6" t="s">
        <v>1378</v>
      </c>
      <c r="H6" s="16">
        <v>2008</v>
      </c>
      <c r="I6" s="2" t="s">
        <v>126</v>
      </c>
      <c r="J6" s="107" t="str">
        <f t="shared" si="1"/>
        <v>"LUKS MGOKSIR Korfantów"</v>
      </c>
      <c r="K6" s="107" t="str">
        <f t="shared" si="2"/>
        <v>"LUKS MGOKSIR Korfantów"</v>
      </c>
      <c r="L6" s="5" t="s">
        <v>126</v>
      </c>
      <c r="N6" s="19" t="s">
        <v>40</v>
      </c>
      <c r="O6" s="19">
        <v>417</v>
      </c>
      <c r="P6" s="19" t="s">
        <v>8</v>
      </c>
      <c r="Q6" s="19" t="s">
        <v>124</v>
      </c>
      <c r="R6" s="19">
        <v>25851</v>
      </c>
      <c r="S6" s="19" t="s">
        <v>127</v>
      </c>
      <c r="T6" s="19" t="s">
        <v>137</v>
      </c>
      <c r="U6" s="19" t="s">
        <v>138</v>
      </c>
      <c r="V6" s="19">
        <v>1995</v>
      </c>
      <c r="W6" s="19" t="s">
        <v>9</v>
      </c>
      <c r="X6" s="19" t="s">
        <v>125</v>
      </c>
      <c r="Y6" s="19" t="s">
        <v>126</v>
      </c>
      <c r="AA6" s="1" t="str">
        <f t="shared" si="3"/>
        <v>Paszek Patrycja</v>
      </c>
      <c r="AB6" s="1">
        <f t="shared" si="5"/>
        <v>25851</v>
      </c>
      <c r="AC6" s="1">
        <f t="shared" si="6"/>
        <v>417</v>
      </c>
      <c r="AD6" s="1" t="str">
        <f t="shared" si="7"/>
        <v>2018/2019</v>
      </c>
      <c r="AE6" s="1" t="str">
        <f t="shared" si="8"/>
        <v>2018-08-03</v>
      </c>
      <c r="AF6" s="1">
        <f t="shared" si="8"/>
        <v>25851</v>
      </c>
      <c r="AG6" s="1" t="str">
        <f t="shared" si="9"/>
        <v>L</v>
      </c>
      <c r="AH6" s="1">
        <f t="shared" si="0"/>
        <v>1995</v>
      </c>
      <c r="AI6" s="1" t="str">
        <f t="shared" si="0"/>
        <v>K</v>
      </c>
      <c r="AJ6" s="1" t="str">
        <f t="shared" si="0"/>
        <v>Klub AZS PWSZ Nysa</v>
      </c>
      <c r="AK6" s="1" t="str">
        <f t="shared" si="4"/>
        <v>Klub AZS PWSZ Nysa</v>
      </c>
      <c r="AL6" s="1" t="str">
        <f t="shared" si="10"/>
        <v>OPO</v>
      </c>
    </row>
    <row r="7" spans="1:38" ht="15.75">
      <c r="A7" s="8" t="s">
        <v>537</v>
      </c>
      <c r="B7" s="16">
        <v>39927</v>
      </c>
      <c r="C7" s="2">
        <v>5964</v>
      </c>
      <c r="D7" s="105" t="s">
        <v>1379</v>
      </c>
      <c r="E7" s="106">
        <v>43712</v>
      </c>
      <c r="F7" s="3" t="s">
        <v>1</v>
      </c>
      <c r="G7" s="6" t="s">
        <v>1378</v>
      </c>
      <c r="H7" s="16">
        <v>2005</v>
      </c>
      <c r="I7" s="2" t="s">
        <v>126</v>
      </c>
      <c r="J7" s="107" t="str">
        <f t="shared" si="1"/>
        <v>"LUKS MGOKSIR Korfantów"</v>
      </c>
      <c r="K7" s="107" t="str">
        <f t="shared" si="2"/>
        <v>"LUKS MGOKSIR Korfantów"</v>
      </c>
      <c r="L7" s="5" t="s">
        <v>126</v>
      </c>
      <c r="N7" s="19" t="s">
        <v>60</v>
      </c>
      <c r="O7" s="19">
        <v>418</v>
      </c>
      <c r="P7" s="19" t="s">
        <v>8</v>
      </c>
      <c r="Q7" s="19" t="s">
        <v>124</v>
      </c>
      <c r="R7" s="19">
        <v>16468</v>
      </c>
      <c r="S7" s="19" t="s">
        <v>127</v>
      </c>
      <c r="T7" s="19" t="s">
        <v>140</v>
      </c>
      <c r="U7" s="19" t="s">
        <v>141</v>
      </c>
      <c r="V7" s="19">
        <v>1994</v>
      </c>
      <c r="W7" s="19" t="s">
        <v>9</v>
      </c>
      <c r="X7" s="19" t="s">
        <v>125</v>
      </c>
      <c r="Y7" s="19" t="s">
        <v>126</v>
      </c>
      <c r="AA7" s="1" t="str">
        <f t="shared" si="3"/>
        <v>Włuczyńska Ksenia</v>
      </c>
      <c r="AB7" s="1">
        <f t="shared" si="5"/>
        <v>16468</v>
      </c>
      <c r="AC7" s="1">
        <f t="shared" si="6"/>
        <v>418</v>
      </c>
      <c r="AD7" s="1" t="str">
        <f t="shared" si="7"/>
        <v>2018/2019</v>
      </c>
      <c r="AE7" s="1" t="str">
        <f t="shared" si="8"/>
        <v>2018-08-03</v>
      </c>
      <c r="AF7" s="1">
        <f t="shared" si="8"/>
        <v>16468</v>
      </c>
      <c r="AG7" s="1" t="str">
        <f t="shared" si="9"/>
        <v>L</v>
      </c>
      <c r="AH7" s="1">
        <f t="shared" si="0"/>
        <v>1994</v>
      </c>
      <c r="AI7" s="1" t="str">
        <f t="shared" si="0"/>
        <v>K</v>
      </c>
      <c r="AJ7" s="1" t="str">
        <f t="shared" si="0"/>
        <v>Klub AZS PWSZ Nysa</v>
      </c>
      <c r="AK7" s="1" t="str">
        <f t="shared" si="4"/>
        <v>Klub AZS PWSZ Nysa</v>
      </c>
      <c r="AL7" s="1" t="str">
        <f t="shared" si="10"/>
        <v>OPO</v>
      </c>
    </row>
    <row r="8" spans="1:38" ht="15.75">
      <c r="A8" s="8" t="s">
        <v>535</v>
      </c>
      <c r="B8" s="16">
        <v>16922</v>
      </c>
      <c r="C8" s="2">
        <v>5963</v>
      </c>
      <c r="D8" s="105" t="s">
        <v>1380</v>
      </c>
      <c r="E8" s="106">
        <v>43712</v>
      </c>
      <c r="F8" s="3" t="s">
        <v>4</v>
      </c>
      <c r="G8" s="6" t="s">
        <v>1378</v>
      </c>
      <c r="H8" s="16">
        <v>1963</v>
      </c>
      <c r="I8" s="2" t="s">
        <v>126</v>
      </c>
      <c r="J8" s="107" t="str">
        <f t="shared" si="1"/>
        <v>"LUKS MGOKSIR Korfantów"</v>
      </c>
      <c r="K8" s="107" t="str">
        <f t="shared" si="2"/>
        <v>"LUKS MGOKSIR Korfantów"</v>
      </c>
      <c r="L8" s="5" t="s">
        <v>126</v>
      </c>
      <c r="N8" s="19" t="s">
        <v>62</v>
      </c>
      <c r="O8" s="19">
        <v>419</v>
      </c>
      <c r="P8" s="19" t="s">
        <v>8</v>
      </c>
      <c r="Q8" s="19" t="s">
        <v>124</v>
      </c>
      <c r="R8" s="19">
        <v>5502</v>
      </c>
      <c r="S8" s="19" t="s">
        <v>127</v>
      </c>
      <c r="T8" s="19" t="s">
        <v>142</v>
      </c>
      <c r="U8" s="19" t="s">
        <v>143</v>
      </c>
      <c r="V8" s="19">
        <v>1990</v>
      </c>
      <c r="W8" s="19" t="s">
        <v>9</v>
      </c>
      <c r="X8" s="19" t="s">
        <v>125</v>
      </c>
      <c r="Y8" s="19" t="s">
        <v>126</v>
      </c>
      <c r="AA8" s="1" t="str">
        <f t="shared" si="3"/>
        <v>Żak-Nowicka Anna</v>
      </c>
      <c r="AB8" s="1">
        <f t="shared" si="5"/>
        <v>5502</v>
      </c>
      <c r="AC8" s="1">
        <f t="shared" si="6"/>
        <v>419</v>
      </c>
      <c r="AD8" s="1" t="str">
        <f t="shared" si="7"/>
        <v>2018/2019</v>
      </c>
      <c r="AE8" s="1" t="str">
        <f t="shared" si="8"/>
        <v>2018-08-03</v>
      </c>
      <c r="AF8" s="1">
        <f t="shared" si="8"/>
        <v>5502</v>
      </c>
      <c r="AG8" s="1" t="str">
        <f t="shared" si="9"/>
        <v>L</v>
      </c>
      <c r="AH8" s="1">
        <f t="shared" si="0"/>
        <v>1990</v>
      </c>
      <c r="AI8" s="1" t="str">
        <f t="shared" si="0"/>
        <v>K</v>
      </c>
      <c r="AJ8" s="1" t="str">
        <f t="shared" si="0"/>
        <v>Klub AZS PWSZ Nysa</v>
      </c>
      <c r="AK8" s="1" t="str">
        <f t="shared" si="4"/>
        <v>Klub AZS PWSZ Nysa</v>
      </c>
      <c r="AL8" s="1" t="str">
        <f t="shared" si="10"/>
        <v>OPO</v>
      </c>
    </row>
    <row r="9" spans="1:38" ht="15.75">
      <c r="A9" s="8" t="s">
        <v>524</v>
      </c>
      <c r="B9" s="16">
        <v>47988</v>
      </c>
      <c r="C9" s="2">
        <v>5962</v>
      </c>
      <c r="D9" s="105" t="s">
        <v>1381</v>
      </c>
      <c r="E9" s="106">
        <v>43712</v>
      </c>
      <c r="F9" s="3" t="s">
        <v>4</v>
      </c>
      <c r="G9" s="6" t="s">
        <v>1378</v>
      </c>
      <c r="H9" s="16">
        <v>1959</v>
      </c>
      <c r="I9" s="2" t="s">
        <v>126</v>
      </c>
      <c r="J9" s="107" t="str">
        <f t="shared" si="1"/>
        <v>"LUKS MGOKSIR Korfantów"</v>
      </c>
      <c r="K9" s="107" t="str">
        <f t="shared" si="2"/>
        <v>"LUKS MGOKSIR Korfantów"</v>
      </c>
      <c r="L9" s="5" t="s">
        <v>126</v>
      </c>
      <c r="N9" s="19" t="s">
        <v>64</v>
      </c>
      <c r="O9" s="19">
        <v>443</v>
      </c>
      <c r="P9" s="19" t="s">
        <v>8</v>
      </c>
      <c r="Q9" s="19" t="s">
        <v>124</v>
      </c>
      <c r="R9" s="19">
        <v>37668</v>
      </c>
      <c r="S9" s="19" t="s">
        <v>144</v>
      </c>
      <c r="T9" s="19" t="s">
        <v>145</v>
      </c>
      <c r="U9" s="19" t="s">
        <v>146</v>
      </c>
      <c r="V9" s="19">
        <v>1994</v>
      </c>
      <c r="W9" s="19" t="s">
        <v>9</v>
      </c>
      <c r="X9" s="19" t="s">
        <v>20</v>
      </c>
      <c r="Y9" s="19" t="s">
        <v>126</v>
      </c>
      <c r="AA9" s="1" t="str">
        <f t="shared" si="3"/>
        <v>Bratejko Iryna</v>
      </c>
      <c r="AB9" s="1">
        <f t="shared" si="5"/>
        <v>37668</v>
      </c>
      <c r="AC9" s="1">
        <f t="shared" si="6"/>
        <v>443</v>
      </c>
      <c r="AD9" s="1" t="str">
        <f t="shared" si="7"/>
        <v>2018/2019</v>
      </c>
      <c r="AE9" s="1" t="str">
        <f t="shared" si="8"/>
        <v>2018-08-03</v>
      </c>
      <c r="AF9" s="1">
        <f t="shared" si="8"/>
        <v>37668</v>
      </c>
      <c r="AG9" s="1" t="str">
        <f t="shared" si="9"/>
        <v>L</v>
      </c>
      <c r="AH9" s="1">
        <f t="shared" si="0"/>
        <v>1994</v>
      </c>
      <c r="AI9" s="1" t="str">
        <f t="shared" si="0"/>
        <v>K</v>
      </c>
      <c r="AJ9" s="1" t="str">
        <f t="shared" si="0"/>
        <v>LZS VICTORIA Chróścice</v>
      </c>
      <c r="AK9" s="1" t="str">
        <f t="shared" si="4"/>
        <v>LZS VICTORIA Chróścice</v>
      </c>
      <c r="AL9" s="1" t="str">
        <f t="shared" si="10"/>
        <v>OPO</v>
      </c>
    </row>
    <row r="10" spans="1:38" ht="15.75">
      <c r="A10" s="8" t="s">
        <v>531</v>
      </c>
      <c r="B10" s="16">
        <v>15242</v>
      </c>
      <c r="C10" s="2">
        <v>5961</v>
      </c>
      <c r="D10" s="105" t="s">
        <v>1382</v>
      </c>
      <c r="E10" s="106">
        <v>43712</v>
      </c>
      <c r="F10" s="3" t="s">
        <v>4</v>
      </c>
      <c r="G10" s="6" t="s">
        <v>1378</v>
      </c>
      <c r="H10" s="16">
        <v>1959</v>
      </c>
      <c r="I10" s="2" t="s">
        <v>126</v>
      </c>
      <c r="J10" s="107" t="str">
        <f t="shared" si="1"/>
        <v>"LUKS MGOKSIR Korfantów"</v>
      </c>
      <c r="K10" s="107" t="str">
        <f t="shared" si="2"/>
        <v>"LUKS MGOKSIR Korfantów"</v>
      </c>
      <c r="L10" s="5" t="s">
        <v>126</v>
      </c>
      <c r="N10" s="19" t="s">
        <v>65</v>
      </c>
      <c r="O10" s="19">
        <v>444</v>
      </c>
      <c r="P10" s="19" t="s">
        <v>8</v>
      </c>
      <c r="Q10" s="19" t="s">
        <v>124</v>
      </c>
      <c r="R10" s="19">
        <v>26507</v>
      </c>
      <c r="S10" s="19" t="s">
        <v>127</v>
      </c>
      <c r="T10" s="19" t="s">
        <v>147</v>
      </c>
      <c r="U10" s="19" t="s">
        <v>148</v>
      </c>
      <c r="V10" s="19">
        <v>1996</v>
      </c>
      <c r="W10" s="19" t="s">
        <v>9</v>
      </c>
      <c r="X10" s="19" t="s">
        <v>20</v>
      </c>
      <c r="Y10" s="19" t="s">
        <v>126</v>
      </c>
      <c r="AA10" s="1" t="str">
        <f t="shared" si="3"/>
        <v>Drzozga Julia</v>
      </c>
      <c r="AB10" s="1">
        <f t="shared" si="5"/>
        <v>26507</v>
      </c>
      <c r="AC10" s="1">
        <f t="shared" si="6"/>
        <v>444</v>
      </c>
      <c r="AD10" s="1" t="str">
        <f t="shared" si="7"/>
        <v>2018/2019</v>
      </c>
      <c r="AE10" s="1" t="str">
        <f t="shared" si="8"/>
        <v>2018-08-03</v>
      </c>
      <c r="AF10" s="1">
        <f t="shared" si="8"/>
        <v>26507</v>
      </c>
      <c r="AG10" s="1" t="str">
        <f t="shared" si="9"/>
        <v>L</v>
      </c>
      <c r="AH10" s="1">
        <f t="shared" si="0"/>
        <v>1996</v>
      </c>
      <c r="AI10" s="1" t="str">
        <f t="shared" si="0"/>
        <v>K</v>
      </c>
      <c r="AJ10" s="1" t="str">
        <f t="shared" si="0"/>
        <v>LZS VICTORIA Chróścice</v>
      </c>
      <c r="AK10" s="1" t="str">
        <f t="shared" si="4"/>
        <v>LZS VICTORIA Chróścice</v>
      </c>
      <c r="AL10" s="1" t="str">
        <f t="shared" si="10"/>
        <v>OPO</v>
      </c>
    </row>
    <row r="11" spans="1:38" ht="15.75">
      <c r="A11" s="8" t="s">
        <v>521</v>
      </c>
      <c r="B11" s="16">
        <v>29095</v>
      </c>
      <c r="C11" s="2">
        <v>5960</v>
      </c>
      <c r="D11" s="105" t="s">
        <v>1383</v>
      </c>
      <c r="E11" s="106">
        <v>43712</v>
      </c>
      <c r="F11" s="3" t="s">
        <v>4</v>
      </c>
      <c r="G11" s="6" t="s">
        <v>1378</v>
      </c>
      <c r="H11" s="16">
        <v>1942</v>
      </c>
      <c r="I11" s="2" t="s">
        <v>126</v>
      </c>
      <c r="J11" s="107" t="str">
        <f t="shared" si="1"/>
        <v>"LUKS MGOKSIR Korfantów"</v>
      </c>
      <c r="K11" s="107" t="str">
        <f t="shared" si="2"/>
        <v>"LUKS MGOKSIR Korfantów"</v>
      </c>
      <c r="L11" s="5" t="s">
        <v>126</v>
      </c>
      <c r="N11" s="19" t="s">
        <v>66</v>
      </c>
      <c r="O11" s="19">
        <v>445</v>
      </c>
      <c r="P11" s="19" t="s">
        <v>8</v>
      </c>
      <c r="Q11" s="19" t="s">
        <v>124</v>
      </c>
      <c r="R11" s="19">
        <v>29059</v>
      </c>
      <c r="S11" s="19" t="s">
        <v>127</v>
      </c>
      <c r="T11" s="19" t="s">
        <v>150</v>
      </c>
      <c r="U11" s="19" t="s">
        <v>151</v>
      </c>
      <c r="V11" s="19">
        <v>1999</v>
      </c>
      <c r="W11" s="19" t="s">
        <v>9</v>
      </c>
      <c r="X11" s="19" t="s">
        <v>20</v>
      </c>
      <c r="Y11" s="19" t="s">
        <v>126</v>
      </c>
      <c r="AA11" s="1" t="str">
        <f t="shared" si="3"/>
        <v>Kozubek Magda</v>
      </c>
      <c r="AB11" s="1">
        <f t="shared" si="5"/>
        <v>29059</v>
      </c>
      <c r="AC11" s="1">
        <f t="shared" si="6"/>
        <v>445</v>
      </c>
      <c r="AD11" s="1" t="str">
        <f t="shared" si="7"/>
        <v>2018/2019</v>
      </c>
      <c r="AE11" s="1" t="str">
        <f t="shared" si="8"/>
        <v>2018-08-03</v>
      </c>
      <c r="AF11" s="1">
        <f t="shared" si="8"/>
        <v>29059</v>
      </c>
      <c r="AG11" s="1" t="str">
        <f t="shared" si="9"/>
        <v>L</v>
      </c>
      <c r="AH11" s="1">
        <f t="shared" si="0"/>
        <v>1999</v>
      </c>
      <c r="AI11" s="1" t="str">
        <f t="shared" si="0"/>
        <v>K</v>
      </c>
      <c r="AJ11" s="1" t="str">
        <f t="shared" si="0"/>
        <v>LZS VICTORIA Chróścice</v>
      </c>
      <c r="AK11" s="1" t="str">
        <f t="shared" si="4"/>
        <v>LZS VICTORIA Chróścice</v>
      </c>
      <c r="AL11" s="1" t="str">
        <f t="shared" si="10"/>
        <v>OPO</v>
      </c>
    </row>
    <row r="12" spans="1:38" ht="15.75">
      <c r="A12" s="8" t="s">
        <v>547</v>
      </c>
      <c r="B12" s="16">
        <v>19002</v>
      </c>
      <c r="C12" s="2">
        <v>5959</v>
      </c>
      <c r="D12" s="105" t="s">
        <v>1384</v>
      </c>
      <c r="E12" s="106">
        <v>43712</v>
      </c>
      <c r="F12" s="3" t="s">
        <v>4</v>
      </c>
      <c r="G12" s="6" t="s">
        <v>1378</v>
      </c>
      <c r="H12" s="16">
        <v>1969</v>
      </c>
      <c r="I12" s="2" t="s">
        <v>126</v>
      </c>
      <c r="J12" s="107" t="str">
        <f t="shared" si="1"/>
        <v>"LUKS MGOKSIR Korfantów"</v>
      </c>
      <c r="K12" s="107" t="str">
        <f t="shared" si="2"/>
        <v>"LUKS MGOKSIR Korfantów"</v>
      </c>
      <c r="L12" s="5" t="s">
        <v>126</v>
      </c>
      <c r="N12" s="19" t="s">
        <v>67</v>
      </c>
      <c r="O12" s="19">
        <v>446</v>
      </c>
      <c r="P12" s="19" t="s">
        <v>8</v>
      </c>
      <c r="Q12" s="19" t="s">
        <v>124</v>
      </c>
      <c r="R12" s="19">
        <v>45144</v>
      </c>
      <c r="S12" s="19" t="s">
        <v>127</v>
      </c>
      <c r="T12" s="19" t="s">
        <v>153</v>
      </c>
      <c r="U12" s="19" t="s">
        <v>154</v>
      </c>
      <c r="V12" s="19">
        <v>2007</v>
      </c>
      <c r="W12" s="19" t="s">
        <v>9</v>
      </c>
      <c r="X12" s="19" t="s">
        <v>20</v>
      </c>
      <c r="Y12" s="19" t="s">
        <v>126</v>
      </c>
      <c r="AA12" s="1" t="str">
        <f t="shared" si="3"/>
        <v>Matros Izabela</v>
      </c>
      <c r="AB12" s="1">
        <f t="shared" si="5"/>
        <v>45144</v>
      </c>
      <c r="AC12" s="1">
        <f t="shared" si="6"/>
        <v>446</v>
      </c>
      <c r="AD12" s="1" t="str">
        <f t="shared" si="7"/>
        <v>2018/2019</v>
      </c>
      <c r="AE12" s="1" t="str">
        <f t="shared" si="8"/>
        <v>2018-08-03</v>
      </c>
      <c r="AF12" s="1">
        <f t="shared" si="8"/>
        <v>45144</v>
      </c>
      <c r="AG12" s="1" t="str">
        <f t="shared" si="9"/>
        <v>L</v>
      </c>
      <c r="AH12" s="1">
        <f t="shared" si="0"/>
        <v>2007</v>
      </c>
      <c r="AI12" s="1" t="str">
        <f t="shared" si="0"/>
        <v>K</v>
      </c>
      <c r="AJ12" s="1" t="str">
        <f t="shared" si="0"/>
        <v>LZS VICTORIA Chróścice</v>
      </c>
      <c r="AK12" s="1" t="str">
        <f t="shared" si="4"/>
        <v>LZS VICTORIA Chróścice</v>
      </c>
      <c r="AL12" s="1" t="str">
        <f t="shared" si="10"/>
        <v>OPO</v>
      </c>
    </row>
    <row r="13" spans="1:38" ht="15.75">
      <c r="A13" s="8" t="s">
        <v>518</v>
      </c>
      <c r="B13" s="16">
        <v>6250</v>
      </c>
      <c r="C13" s="2">
        <v>5958</v>
      </c>
      <c r="D13" s="105" t="s">
        <v>1385</v>
      </c>
      <c r="E13" s="106">
        <v>43712</v>
      </c>
      <c r="F13" s="3" t="s">
        <v>4</v>
      </c>
      <c r="G13" s="6" t="s">
        <v>1378</v>
      </c>
      <c r="H13" s="16">
        <v>1980</v>
      </c>
      <c r="I13" s="2" t="s">
        <v>126</v>
      </c>
      <c r="J13" s="107" t="str">
        <f t="shared" si="1"/>
        <v>"LUKS MGOKSIR Korfantów"</v>
      </c>
      <c r="K13" s="107" t="str">
        <f t="shared" si="2"/>
        <v>"LUKS MGOKSIR Korfantów"</v>
      </c>
      <c r="L13" s="5" t="s">
        <v>126</v>
      </c>
      <c r="N13" s="19" t="s">
        <v>68</v>
      </c>
      <c r="O13" s="19">
        <v>447</v>
      </c>
      <c r="P13" s="19" t="s">
        <v>8</v>
      </c>
      <c r="Q13" s="19" t="s">
        <v>124</v>
      </c>
      <c r="R13" s="19">
        <v>37671</v>
      </c>
      <c r="S13" s="19" t="s">
        <v>127</v>
      </c>
      <c r="T13" s="19" t="s">
        <v>156</v>
      </c>
      <c r="U13" s="19" t="s">
        <v>132</v>
      </c>
      <c r="V13" s="19">
        <v>2002</v>
      </c>
      <c r="W13" s="19" t="s">
        <v>9</v>
      </c>
      <c r="X13" s="19" t="s">
        <v>20</v>
      </c>
      <c r="Y13" s="19" t="s">
        <v>126</v>
      </c>
      <c r="AA13" s="1" t="str">
        <f t="shared" si="3"/>
        <v>Pawelec Natalia</v>
      </c>
      <c r="AB13" s="1">
        <f t="shared" si="5"/>
        <v>37671</v>
      </c>
      <c r="AC13" s="1">
        <f t="shared" si="6"/>
        <v>447</v>
      </c>
      <c r="AD13" s="1" t="str">
        <f t="shared" si="7"/>
        <v>2018/2019</v>
      </c>
      <c r="AE13" s="1" t="str">
        <f t="shared" si="8"/>
        <v>2018-08-03</v>
      </c>
      <c r="AF13" s="1">
        <f t="shared" si="8"/>
        <v>37671</v>
      </c>
      <c r="AG13" s="1" t="str">
        <f t="shared" si="9"/>
        <v>L</v>
      </c>
      <c r="AH13" s="1">
        <f t="shared" si="0"/>
        <v>2002</v>
      </c>
      <c r="AI13" s="1" t="str">
        <f t="shared" si="0"/>
        <v>K</v>
      </c>
      <c r="AJ13" s="1" t="str">
        <f t="shared" si="0"/>
        <v>LZS VICTORIA Chróścice</v>
      </c>
      <c r="AK13" s="1" t="str">
        <f t="shared" si="4"/>
        <v>LZS VICTORIA Chróścice</v>
      </c>
      <c r="AL13" s="1" t="str">
        <f t="shared" si="10"/>
        <v>OPO</v>
      </c>
    </row>
    <row r="14" spans="1:38" ht="15.75">
      <c r="A14" s="8" t="s">
        <v>528</v>
      </c>
      <c r="B14" s="16">
        <v>19000</v>
      </c>
      <c r="C14" s="2">
        <v>5957</v>
      </c>
      <c r="D14" s="105" t="s">
        <v>1386</v>
      </c>
      <c r="E14" s="106">
        <v>43712</v>
      </c>
      <c r="F14" s="3" t="s">
        <v>4</v>
      </c>
      <c r="G14" s="6" t="s">
        <v>1378</v>
      </c>
      <c r="H14" s="16">
        <v>1973</v>
      </c>
      <c r="I14" s="2" t="s">
        <v>126</v>
      </c>
      <c r="J14" s="107" t="str">
        <f t="shared" si="1"/>
        <v>"LUKS MGOKSIR Korfantów"</v>
      </c>
      <c r="K14" s="107" t="str">
        <f t="shared" si="2"/>
        <v>"LUKS MGOKSIR Korfantów"</v>
      </c>
      <c r="L14" s="5" t="s">
        <v>126</v>
      </c>
      <c r="N14" s="19" t="s">
        <v>69</v>
      </c>
      <c r="O14" s="19">
        <v>448</v>
      </c>
      <c r="P14" s="19" t="s">
        <v>8</v>
      </c>
      <c r="Q14" s="19" t="s">
        <v>124</v>
      </c>
      <c r="R14" s="19">
        <v>29060</v>
      </c>
      <c r="S14" s="19" t="s">
        <v>127</v>
      </c>
      <c r="T14" s="19" t="s">
        <v>158</v>
      </c>
      <c r="U14" s="19" t="s">
        <v>148</v>
      </c>
      <c r="V14" s="19">
        <v>2000</v>
      </c>
      <c r="W14" s="19" t="s">
        <v>9</v>
      </c>
      <c r="X14" s="19" t="s">
        <v>20</v>
      </c>
      <c r="Y14" s="19" t="s">
        <v>126</v>
      </c>
      <c r="AA14" s="1" t="str">
        <f t="shared" si="3"/>
        <v>Wójcik Julia</v>
      </c>
      <c r="AB14" s="1">
        <f t="shared" si="5"/>
        <v>29060</v>
      </c>
      <c r="AC14" s="1">
        <f t="shared" si="6"/>
        <v>448</v>
      </c>
      <c r="AD14" s="1" t="str">
        <f t="shared" si="7"/>
        <v>2018/2019</v>
      </c>
      <c r="AE14" s="1" t="str">
        <f t="shared" si="8"/>
        <v>2018-08-03</v>
      </c>
      <c r="AF14" s="1">
        <f t="shared" si="8"/>
        <v>29060</v>
      </c>
      <c r="AG14" s="1" t="str">
        <f t="shared" si="9"/>
        <v>L</v>
      </c>
      <c r="AH14" s="1">
        <f t="shared" si="0"/>
        <v>2000</v>
      </c>
      <c r="AI14" s="1" t="str">
        <f t="shared" si="0"/>
        <v>K</v>
      </c>
      <c r="AJ14" s="1" t="str">
        <f t="shared" si="0"/>
        <v>LZS VICTORIA Chróścice</v>
      </c>
      <c r="AK14" s="1" t="str">
        <f t="shared" si="4"/>
        <v>LZS VICTORIA Chróścice</v>
      </c>
      <c r="AL14" s="1" t="str">
        <f t="shared" si="10"/>
        <v>OPO</v>
      </c>
    </row>
    <row r="15" spans="1:38" ht="15.75">
      <c r="A15" s="8" t="s">
        <v>1219</v>
      </c>
      <c r="B15" s="16">
        <v>48564</v>
      </c>
      <c r="C15" s="2">
        <v>5929</v>
      </c>
      <c r="D15" s="105" t="s">
        <v>1387</v>
      </c>
      <c r="E15" s="106">
        <v>43712</v>
      </c>
      <c r="F15" s="3" t="s">
        <v>1</v>
      </c>
      <c r="G15" s="6" t="s">
        <v>1388</v>
      </c>
      <c r="H15" s="108">
        <v>2005</v>
      </c>
      <c r="I15" s="108" t="s">
        <v>126</v>
      </c>
      <c r="J15" s="107" t="str">
        <f t="shared" si="1"/>
        <v>"UKS MOS Opole"</v>
      </c>
      <c r="K15" s="107" t="str">
        <f t="shared" si="2"/>
        <v>"UKS MOS Opole"</v>
      </c>
      <c r="L15" s="5" t="s">
        <v>126</v>
      </c>
      <c r="N15" s="19" t="s">
        <v>70</v>
      </c>
      <c r="O15" s="19">
        <v>449</v>
      </c>
      <c r="P15" s="19" t="s">
        <v>8</v>
      </c>
      <c r="Q15" s="19" t="s">
        <v>124</v>
      </c>
      <c r="R15" s="19">
        <v>26514</v>
      </c>
      <c r="S15" s="19" t="s">
        <v>127</v>
      </c>
      <c r="T15" s="19" t="s">
        <v>160</v>
      </c>
      <c r="U15" s="19" t="s">
        <v>161</v>
      </c>
      <c r="V15" s="19">
        <v>1998</v>
      </c>
      <c r="W15" s="19" t="s">
        <v>9</v>
      </c>
      <c r="X15" s="19" t="s">
        <v>20</v>
      </c>
      <c r="Y15" s="19" t="s">
        <v>126</v>
      </c>
      <c r="AA15" s="1" t="str">
        <f t="shared" si="3"/>
        <v>Zyzik Nicole</v>
      </c>
      <c r="AB15" s="1">
        <f t="shared" si="5"/>
        <v>26514</v>
      </c>
      <c r="AC15" s="1">
        <f t="shared" si="6"/>
        <v>449</v>
      </c>
      <c r="AD15" s="1" t="str">
        <f t="shared" si="7"/>
        <v>2018/2019</v>
      </c>
      <c r="AE15" s="1" t="str">
        <f t="shared" si="8"/>
        <v>2018-08-03</v>
      </c>
      <c r="AF15" s="1">
        <f t="shared" si="8"/>
        <v>26514</v>
      </c>
      <c r="AG15" s="1" t="str">
        <f t="shared" si="9"/>
        <v>L</v>
      </c>
      <c r="AH15" s="1">
        <f t="shared" si="0"/>
        <v>1998</v>
      </c>
      <c r="AI15" s="1" t="str">
        <f t="shared" si="0"/>
        <v>K</v>
      </c>
      <c r="AJ15" s="1" t="str">
        <f t="shared" si="0"/>
        <v>LZS VICTORIA Chróścice</v>
      </c>
      <c r="AK15" s="1" t="str">
        <f t="shared" si="4"/>
        <v>LZS VICTORIA Chróścice</v>
      </c>
      <c r="AL15" s="1" t="str">
        <f t="shared" si="10"/>
        <v>OPO</v>
      </c>
    </row>
    <row r="16" spans="1:38" ht="15.75">
      <c r="A16" s="9" t="s">
        <v>1389</v>
      </c>
      <c r="B16" s="16">
        <v>42771</v>
      </c>
      <c r="C16" s="2">
        <v>5798</v>
      </c>
      <c r="D16" s="105" t="s">
        <v>1390</v>
      </c>
      <c r="E16" s="106">
        <v>43712</v>
      </c>
      <c r="F16" s="3" t="s">
        <v>1</v>
      </c>
      <c r="G16" s="6" t="s">
        <v>1391</v>
      </c>
      <c r="H16" s="11">
        <v>2005</v>
      </c>
      <c r="I16" s="11" t="s">
        <v>126</v>
      </c>
      <c r="J16" s="107" t="str">
        <f t="shared" si="1"/>
        <v>"LUKS Mańkowice-Piątkowice"</v>
      </c>
      <c r="K16" s="107" t="str">
        <f t="shared" si="2"/>
        <v>"LUKS Mańkowice-Piątkowice"</v>
      </c>
      <c r="L16" s="5" t="s">
        <v>126</v>
      </c>
      <c r="N16" s="19" t="s">
        <v>71</v>
      </c>
      <c r="O16" s="19">
        <v>903</v>
      </c>
      <c r="P16" s="19" t="s">
        <v>4</v>
      </c>
      <c r="Q16" s="19" t="s">
        <v>163</v>
      </c>
      <c r="R16" s="19">
        <v>25387</v>
      </c>
      <c r="S16" s="19" t="s">
        <v>127</v>
      </c>
      <c r="T16" s="19" t="s">
        <v>164</v>
      </c>
      <c r="U16" s="19" t="s">
        <v>165</v>
      </c>
      <c r="V16" s="19">
        <v>1959</v>
      </c>
      <c r="W16" s="19" t="s">
        <v>1</v>
      </c>
      <c r="X16" s="19" t="s">
        <v>16</v>
      </c>
      <c r="Y16" s="19" t="s">
        <v>126</v>
      </c>
      <c r="AA16" s="1" t="str">
        <f t="shared" si="3"/>
        <v>Zając Stanisław</v>
      </c>
      <c r="AB16" s="1">
        <f t="shared" si="5"/>
        <v>25387</v>
      </c>
      <c r="AC16" s="1">
        <f t="shared" si="6"/>
        <v>903</v>
      </c>
      <c r="AD16" s="1" t="str">
        <f t="shared" si="7"/>
        <v>2018/2019</v>
      </c>
      <c r="AE16" s="1" t="str">
        <f t="shared" si="8"/>
        <v>2018-08-13</v>
      </c>
      <c r="AF16" s="1">
        <f t="shared" si="8"/>
        <v>25387</v>
      </c>
      <c r="AG16" s="1" t="str">
        <f t="shared" si="9"/>
        <v>S</v>
      </c>
      <c r="AH16" s="1">
        <f t="shared" si="0"/>
        <v>1959</v>
      </c>
      <c r="AI16" s="1" t="str">
        <f t="shared" si="0"/>
        <v>M</v>
      </c>
      <c r="AJ16" s="1" t="str">
        <f t="shared" si="0"/>
        <v>LZS GROM Szybowice</v>
      </c>
      <c r="AK16" s="1" t="str">
        <f t="shared" si="4"/>
        <v>LZS GROM Szybowice</v>
      </c>
      <c r="AL16" s="1" t="str">
        <f t="shared" si="10"/>
        <v>OPO</v>
      </c>
    </row>
    <row r="17" spans="1:38" ht="15.75">
      <c r="A17" s="8" t="s">
        <v>1125</v>
      </c>
      <c r="B17" s="16">
        <v>43986</v>
      </c>
      <c r="C17" s="2">
        <v>5797</v>
      </c>
      <c r="D17" s="105" t="s">
        <v>1392</v>
      </c>
      <c r="E17" s="106">
        <v>43712</v>
      </c>
      <c r="F17" s="3" t="s">
        <v>1</v>
      </c>
      <c r="G17" s="6" t="s">
        <v>1391</v>
      </c>
      <c r="H17" s="16">
        <v>2004</v>
      </c>
      <c r="I17" s="2" t="s">
        <v>126</v>
      </c>
      <c r="J17" s="107" t="str">
        <f t="shared" si="1"/>
        <v>"LUKS Mańkowice-Piątkowice"</v>
      </c>
      <c r="K17" s="107" t="str">
        <f t="shared" si="2"/>
        <v>"LUKS Mańkowice-Piątkowice"</v>
      </c>
      <c r="L17" s="5" t="s">
        <v>126</v>
      </c>
      <c r="N17" s="19" t="s">
        <v>74</v>
      </c>
      <c r="O17" s="19">
        <v>904</v>
      </c>
      <c r="P17" s="19" t="s">
        <v>4</v>
      </c>
      <c r="Q17" s="19" t="s">
        <v>163</v>
      </c>
      <c r="R17" s="19">
        <v>25382</v>
      </c>
      <c r="S17" s="19" t="s">
        <v>127</v>
      </c>
      <c r="T17" s="19" t="s">
        <v>167</v>
      </c>
      <c r="U17" s="19" t="s">
        <v>168</v>
      </c>
      <c r="V17" s="19">
        <v>1972</v>
      </c>
      <c r="W17" s="19" t="s">
        <v>1</v>
      </c>
      <c r="X17" s="19" t="s">
        <v>16</v>
      </c>
      <c r="Y17" s="19" t="s">
        <v>126</v>
      </c>
      <c r="AA17" s="1" t="str">
        <f t="shared" si="3"/>
        <v>Gajewski Andrzej</v>
      </c>
      <c r="AB17" s="1">
        <f t="shared" si="5"/>
        <v>25382</v>
      </c>
      <c r="AC17" s="1">
        <f t="shared" si="6"/>
        <v>904</v>
      </c>
      <c r="AD17" s="1" t="str">
        <f t="shared" si="7"/>
        <v>2018/2019</v>
      </c>
      <c r="AE17" s="1" t="str">
        <f t="shared" si="8"/>
        <v>2018-08-13</v>
      </c>
      <c r="AF17" s="1">
        <f t="shared" si="8"/>
        <v>25382</v>
      </c>
      <c r="AG17" s="1" t="str">
        <f t="shared" si="9"/>
        <v>S</v>
      </c>
      <c r="AH17" s="1">
        <f t="shared" si="0"/>
        <v>1972</v>
      </c>
      <c r="AI17" s="1" t="str">
        <f t="shared" si="0"/>
        <v>M</v>
      </c>
      <c r="AJ17" s="1" t="str">
        <f t="shared" si="0"/>
        <v>LZS GROM Szybowice</v>
      </c>
      <c r="AK17" s="1" t="str">
        <f t="shared" si="4"/>
        <v>LZS GROM Szybowice</v>
      </c>
      <c r="AL17" s="1" t="str">
        <f t="shared" si="10"/>
        <v>OPO</v>
      </c>
    </row>
    <row r="18" spans="1:38" ht="15.75">
      <c r="A18" s="8" t="s">
        <v>1136</v>
      </c>
      <c r="B18" s="16">
        <v>50158</v>
      </c>
      <c r="C18" s="2">
        <v>5796</v>
      </c>
      <c r="D18" s="105" t="s">
        <v>1393</v>
      </c>
      <c r="E18" s="106">
        <v>43712</v>
      </c>
      <c r="F18" s="3" t="s">
        <v>1</v>
      </c>
      <c r="G18" s="6" t="s">
        <v>1391</v>
      </c>
      <c r="H18" s="16">
        <v>2008</v>
      </c>
      <c r="I18" s="2" t="s">
        <v>126</v>
      </c>
      <c r="J18" s="107" t="str">
        <f t="shared" si="1"/>
        <v>"LUKS Mańkowice-Piątkowice"</v>
      </c>
      <c r="K18" s="107" t="str">
        <f t="shared" si="2"/>
        <v>"LUKS Mańkowice-Piątkowice"</v>
      </c>
      <c r="L18" s="5" t="s">
        <v>126</v>
      </c>
      <c r="N18" s="19" t="s">
        <v>75</v>
      </c>
      <c r="O18" s="19">
        <v>905</v>
      </c>
      <c r="P18" s="19" t="s">
        <v>4</v>
      </c>
      <c r="Q18" s="19" t="s">
        <v>163</v>
      </c>
      <c r="R18" s="19">
        <v>27745</v>
      </c>
      <c r="S18" s="19" t="s">
        <v>127</v>
      </c>
      <c r="T18" s="19" t="s">
        <v>170</v>
      </c>
      <c r="U18" s="19" t="s">
        <v>171</v>
      </c>
      <c r="V18" s="19">
        <v>1959</v>
      </c>
      <c r="W18" s="19" t="s">
        <v>1</v>
      </c>
      <c r="X18" s="19" t="s">
        <v>16</v>
      </c>
      <c r="Y18" s="19" t="s">
        <v>126</v>
      </c>
      <c r="AA18" s="1" t="str">
        <f t="shared" si="3"/>
        <v>Łojek Bogusław</v>
      </c>
      <c r="AB18" s="1">
        <f t="shared" si="5"/>
        <v>27745</v>
      </c>
      <c r="AC18" s="1">
        <f t="shared" si="6"/>
        <v>905</v>
      </c>
      <c r="AD18" s="1" t="str">
        <f t="shared" si="7"/>
        <v>2018/2019</v>
      </c>
      <c r="AE18" s="1" t="str">
        <f t="shared" si="8"/>
        <v>2018-08-13</v>
      </c>
      <c r="AF18" s="1">
        <f t="shared" si="8"/>
        <v>27745</v>
      </c>
      <c r="AG18" s="1" t="str">
        <f t="shared" si="9"/>
        <v>S</v>
      </c>
      <c r="AH18" s="1">
        <f t="shared" ref="AH18:AJ81" si="11">V18</f>
        <v>1959</v>
      </c>
      <c r="AI18" s="1" t="str">
        <f t="shared" si="11"/>
        <v>M</v>
      </c>
      <c r="AJ18" s="1" t="str">
        <f t="shared" si="11"/>
        <v>LZS GROM Szybowice</v>
      </c>
      <c r="AK18" s="1" t="str">
        <f t="shared" si="4"/>
        <v>LZS GROM Szybowice</v>
      </c>
      <c r="AL18" s="1" t="str">
        <f t="shared" si="10"/>
        <v>OPO</v>
      </c>
    </row>
    <row r="19" spans="1:38" ht="15.75">
      <c r="A19" s="8" t="s">
        <v>1139</v>
      </c>
      <c r="B19" s="16">
        <v>48950</v>
      </c>
      <c r="C19" s="2">
        <v>5795</v>
      </c>
      <c r="D19" s="105" t="s">
        <v>1394</v>
      </c>
      <c r="E19" s="106">
        <v>43712</v>
      </c>
      <c r="F19" s="3" t="s">
        <v>1</v>
      </c>
      <c r="G19" s="6" t="s">
        <v>1391</v>
      </c>
      <c r="H19" s="16">
        <v>2007</v>
      </c>
      <c r="I19" s="2" t="s">
        <v>126</v>
      </c>
      <c r="J19" s="107" t="str">
        <f t="shared" si="1"/>
        <v>"LUKS Mańkowice-Piątkowice"</v>
      </c>
      <c r="K19" s="107" t="str">
        <f t="shared" si="2"/>
        <v>"LUKS Mańkowice-Piątkowice"</v>
      </c>
      <c r="L19" s="5" t="s">
        <v>126</v>
      </c>
      <c r="N19" s="19" t="s">
        <v>76</v>
      </c>
      <c r="O19" s="19">
        <v>906</v>
      </c>
      <c r="P19" s="19" t="s">
        <v>4</v>
      </c>
      <c r="Q19" s="19" t="s">
        <v>163</v>
      </c>
      <c r="R19" s="19">
        <v>27744</v>
      </c>
      <c r="S19" s="19" t="s">
        <v>127</v>
      </c>
      <c r="T19" s="19" t="s">
        <v>173</v>
      </c>
      <c r="U19" s="19" t="s">
        <v>171</v>
      </c>
      <c r="V19" s="19">
        <v>1964</v>
      </c>
      <c r="W19" s="19" t="s">
        <v>1</v>
      </c>
      <c r="X19" s="19" t="s">
        <v>16</v>
      </c>
      <c r="Y19" s="19" t="s">
        <v>126</v>
      </c>
      <c r="AA19" s="1" t="str">
        <f t="shared" si="3"/>
        <v>Swałtek Bogusław</v>
      </c>
      <c r="AB19" s="1">
        <f t="shared" si="5"/>
        <v>27744</v>
      </c>
      <c r="AC19" s="1">
        <f t="shared" si="6"/>
        <v>906</v>
      </c>
      <c r="AD19" s="1" t="str">
        <f t="shared" si="7"/>
        <v>2018/2019</v>
      </c>
      <c r="AE19" s="1" t="str">
        <f t="shared" si="8"/>
        <v>2018-08-13</v>
      </c>
      <c r="AF19" s="1">
        <f t="shared" si="8"/>
        <v>27744</v>
      </c>
      <c r="AG19" s="1" t="str">
        <f t="shared" si="9"/>
        <v>S</v>
      </c>
      <c r="AH19" s="1">
        <f t="shared" si="11"/>
        <v>1964</v>
      </c>
      <c r="AI19" s="1" t="str">
        <f t="shared" si="11"/>
        <v>M</v>
      </c>
      <c r="AJ19" s="1" t="str">
        <f t="shared" si="11"/>
        <v>LZS GROM Szybowice</v>
      </c>
      <c r="AK19" s="1" t="str">
        <f t="shared" si="4"/>
        <v>LZS GROM Szybowice</v>
      </c>
      <c r="AL19" s="1" t="str">
        <f t="shared" si="10"/>
        <v>OPO</v>
      </c>
    </row>
    <row r="20" spans="1:38" ht="15.75">
      <c r="A20" s="8" t="s">
        <v>1260</v>
      </c>
      <c r="B20" s="16">
        <v>50732</v>
      </c>
      <c r="C20" s="2">
        <v>5794</v>
      </c>
      <c r="D20" s="105" t="s">
        <v>1395</v>
      </c>
      <c r="E20" s="106">
        <v>43712</v>
      </c>
      <c r="F20" s="3" t="s">
        <v>1</v>
      </c>
      <c r="G20" s="6" t="s">
        <v>1391</v>
      </c>
      <c r="H20" s="16">
        <v>2004</v>
      </c>
      <c r="I20" s="2" t="s">
        <v>126</v>
      </c>
      <c r="J20" s="107" t="str">
        <f t="shared" si="1"/>
        <v>"LUKS Mańkowice-Piątkowice"</v>
      </c>
      <c r="K20" s="107" t="str">
        <f t="shared" si="2"/>
        <v>"LUKS Mańkowice-Piątkowice"</v>
      </c>
      <c r="L20" s="5" t="s">
        <v>126</v>
      </c>
      <c r="N20" s="19" t="s">
        <v>77</v>
      </c>
      <c r="O20" s="19">
        <v>907</v>
      </c>
      <c r="P20" s="19" t="s">
        <v>4</v>
      </c>
      <c r="Q20" s="19" t="s">
        <v>163</v>
      </c>
      <c r="R20" s="19">
        <v>25384</v>
      </c>
      <c r="S20" s="19" t="s">
        <v>127</v>
      </c>
      <c r="T20" s="19" t="s">
        <v>175</v>
      </c>
      <c r="U20" s="19" t="s">
        <v>165</v>
      </c>
      <c r="V20" s="19">
        <v>1961</v>
      </c>
      <c r="W20" s="19" t="s">
        <v>1</v>
      </c>
      <c r="X20" s="19" t="s">
        <v>16</v>
      </c>
      <c r="Y20" s="19" t="s">
        <v>126</v>
      </c>
      <c r="AA20" s="1" t="str">
        <f t="shared" si="3"/>
        <v>Huminiecki Stanisław</v>
      </c>
      <c r="AB20" s="1">
        <f t="shared" si="5"/>
        <v>25384</v>
      </c>
      <c r="AC20" s="1">
        <f t="shared" si="6"/>
        <v>907</v>
      </c>
      <c r="AD20" s="1" t="str">
        <f t="shared" si="7"/>
        <v>2018/2019</v>
      </c>
      <c r="AE20" s="1" t="str">
        <f t="shared" si="8"/>
        <v>2018-08-13</v>
      </c>
      <c r="AF20" s="1">
        <f t="shared" si="8"/>
        <v>25384</v>
      </c>
      <c r="AG20" s="1" t="str">
        <f t="shared" si="9"/>
        <v>S</v>
      </c>
      <c r="AH20" s="1">
        <f t="shared" si="11"/>
        <v>1961</v>
      </c>
      <c r="AI20" s="1" t="str">
        <f t="shared" si="11"/>
        <v>M</v>
      </c>
      <c r="AJ20" s="1" t="str">
        <f t="shared" si="11"/>
        <v>LZS GROM Szybowice</v>
      </c>
      <c r="AK20" s="1" t="str">
        <f t="shared" si="4"/>
        <v>LZS GROM Szybowice</v>
      </c>
      <c r="AL20" s="1" t="str">
        <f t="shared" si="10"/>
        <v>OPO</v>
      </c>
    </row>
    <row r="21" spans="1:38" ht="15.75">
      <c r="A21" s="12" t="s">
        <v>1134</v>
      </c>
      <c r="B21" s="16">
        <v>46709</v>
      </c>
      <c r="C21" s="2">
        <v>5793</v>
      </c>
      <c r="D21" s="105" t="s">
        <v>1396</v>
      </c>
      <c r="E21" s="106">
        <v>43712</v>
      </c>
      <c r="F21" s="3" t="s">
        <v>1</v>
      </c>
      <c r="G21" s="6" t="s">
        <v>1391</v>
      </c>
      <c r="H21" s="11">
        <v>2005</v>
      </c>
      <c r="I21" s="11" t="s">
        <v>126</v>
      </c>
      <c r="J21" s="107" t="str">
        <f t="shared" si="1"/>
        <v>"LUKS Mańkowice-Piątkowice"</v>
      </c>
      <c r="K21" s="107" t="str">
        <f t="shared" si="2"/>
        <v>"LUKS Mańkowice-Piątkowice"</v>
      </c>
      <c r="L21" s="5" t="s">
        <v>126</v>
      </c>
      <c r="N21" s="19" t="s">
        <v>78</v>
      </c>
      <c r="O21" s="19">
        <v>908</v>
      </c>
      <c r="P21" s="19" t="s">
        <v>4</v>
      </c>
      <c r="Q21" s="19" t="s">
        <v>163</v>
      </c>
      <c r="R21" s="19">
        <v>25386</v>
      </c>
      <c r="S21" s="19" t="s">
        <v>127</v>
      </c>
      <c r="T21" s="19" t="s">
        <v>177</v>
      </c>
      <c r="U21" s="19" t="s">
        <v>178</v>
      </c>
      <c r="V21" s="19">
        <v>1969</v>
      </c>
      <c r="W21" s="19" t="s">
        <v>1</v>
      </c>
      <c r="X21" s="19" t="s">
        <v>16</v>
      </c>
      <c r="Y21" s="19" t="s">
        <v>126</v>
      </c>
      <c r="AA21" s="1" t="str">
        <f t="shared" si="3"/>
        <v>Plewnia Adam</v>
      </c>
      <c r="AB21" s="1">
        <f t="shared" si="5"/>
        <v>25386</v>
      </c>
      <c r="AC21" s="1">
        <f t="shared" si="6"/>
        <v>908</v>
      </c>
      <c r="AD21" s="1" t="str">
        <f t="shared" si="7"/>
        <v>2018/2019</v>
      </c>
      <c r="AE21" s="1" t="str">
        <f t="shared" si="8"/>
        <v>2018-08-13</v>
      </c>
      <c r="AF21" s="1">
        <f t="shared" si="8"/>
        <v>25386</v>
      </c>
      <c r="AG21" s="1" t="str">
        <f t="shared" si="9"/>
        <v>S</v>
      </c>
      <c r="AH21" s="1">
        <f t="shared" si="11"/>
        <v>1969</v>
      </c>
      <c r="AI21" s="1" t="str">
        <f t="shared" si="11"/>
        <v>M</v>
      </c>
      <c r="AJ21" s="1" t="str">
        <f t="shared" si="11"/>
        <v>LZS GROM Szybowice</v>
      </c>
      <c r="AK21" s="1" t="str">
        <f t="shared" si="4"/>
        <v>LZS GROM Szybowice</v>
      </c>
      <c r="AL21" s="1" t="str">
        <f t="shared" si="10"/>
        <v>OPO</v>
      </c>
    </row>
    <row r="22" spans="1:38" ht="15.75">
      <c r="A22" s="9" t="s">
        <v>1130</v>
      </c>
      <c r="B22" s="16">
        <v>46708</v>
      </c>
      <c r="C22" s="2">
        <v>5792</v>
      </c>
      <c r="D22" s="105" t="s">
        <v>1397</v>
      </c>
      <c r="E22" s="106">
        <v>43712</v>
      </c>
      <c r="F22" s="3" t="s">
        <v>1</v>
      </c>
      <c r="G22" s="6" t="s">
        <v>1391</v>
      </c>
      <c r="H22" s="11">
        <v>2004</v>
      </c>
      <c r="I22" s="11" t="s">
        <v>126</v>
      </c>
      <c r="J22" s="107" t="str">
        <f t="shared" si="1"/>
        <v>"LUKS Mańkowice-Piątkowice"</v>
      </c>
      <c r="K22" s="107" t="str">
        <f t="shared" si="2"/>
        <v>"LUKS Mańkowice-Piątkowice"</v>
      </c>
      <c r="L22" s="5" t="s">
        <v>126</v>
      </c>
      <c r="N22" s="19" t="s">
        <v>79</v>
      </c>
      <c r="O22" s="19">
        <v>909</v>
      </c>
      <c r="P22" s="19" t="s">
        <v>4</v>
      </c>
      <c r="Q22" s="19" t="s">
        <v>163</v>
      </c>
      <c r="R22" s="19">
        <v>25383</v>
      </c>
      <c r="S22" s="19" t="s">
        <v>127</v>
      </c>
      <c r="T22" s="19" t="s">
        <v>180</v>
      </c>
      <c r="U22" s="19" t="s">
        <v>181</v>
      </c>
      <c r="V22" s="19">
        <v>1963</v>
      </c>
      <c r="W22" s="19" t="s">
        <v>1</v>
      </c>
      <c r="X22" s="19" t="s">
        <v>16</v>
      </c>
      <c r="Y22" s="19" t="s">
        <v>126</v>
      </c>
      <c r="AA22" s="1" t="str">
        <f t="shared" si="3"/>
        <v>Gołębiowski Zygmunt</v>
      </c>
      <c r="AB22" s="1">
        <f t="shared" si="5"/>
        <v>25383</v>
      </c>
      <c r="AC22" s="1">
        <f t="shared" si="6"/>
        <v>909</v>
      </c>
      <c r="AD22" s="1" t="str">
        <f t="shared" si="7"/>
        <v>2018/2019</v>
      </c>
      <c r="AE22" s="1" t="str">
        <f t="shared" si="8"/>
        <v>2018-08-13</v>
      </c>
      <c r="AF22" s="1">
        <f t="shared" si="8"/>
        <v>25383</v>
      </c>
      <c r="AG22" s="1" t="str">
        <f t="shared" si="9"/>
        <v>S</v>
      </c>
      <c r="AH22" s="1">
        <f t="shared" si="11"/>
        <v>1963</v>
      </c>
      <c r="AI22" s="1" t="str">
        <f t="shared" si="11"/>
        <v>M</v>
      </c>
      <c r="AJ22" s="1" t="str">
        <f t="shared" si="11"/>
        <v>LZS GROM Szybowice</v>
      </c>
      <c r="AK22" s="1" t="str">
        <f t="shared" si="4"/>
        <v>LZS GROM Szybowice</v>
      </c>
      <c r="AL22" s="1" t="str">
        <f t="shared" si="10"/>
        <v>OPO</v>
      </c>
    </row>
    <row r="23" spans="1:38" ht="15.75">
      <c r="A23" s="9" t="s">
        <v>1128</v>
      </c>
      <c r="B23" s="16">
        <v>43987</v>
      </c>
      <c r="C23" s="2">
        <v>5791</v>
      </c>
      <c r="D23" s="105" t="s">
        <v>1398</v>
      </c>
      <c r="E23" s="106">
        <v>43712</v>
      </c>
      <c r="F23" s="3" t="s">
        <v>1</v>
      </c>
      <c r="G23" s="6" t="s">
        <v>1391</v>
      </c>
      <c r="H23" s="11">
        <v>2006</v>
      </c>
      <c r="I23" s="11" t="s">
        <v>126</v>
      </c>
      <c r="J23" s="107" t="str">
        <f t="shared" si="1"/>
        <v>"LUKS Mańkowice-Piątkowice"</v>
      </c>
      <c r="K23" s="107" t="str">
        <f t="shared" si="2"/>
        <v>"LUKS Mańkowice-Piątkowice"</v>
      </c>
      <c r="L23" s="5" t="s">
        <v>126</v>
      </c>
      <c r="N23" s="19" t="s">
        <v>80</v>
      </c>
      <c r="O23" s="19">
        <v>910</v>
      </c>
      <c r="P23" s="19" t="s">
        <v>4</v>
      </c>
      <c r="Q23" s="19" t="s">
        <v>163</v>
      </c>
      <c r="R23" s="19">
        <v>35381</v>
      </c>
      <c r="S23" s="19" t="s">
        <v>127</v>
      </c>
      <c r="T23" s="19" t="s">
        <v>183</v>
      </c>
      <c r="U23" s="19" t="s">
        <v>184</v>
      </c>
      <c r="V23" s="19">
        <v>1958</v>
      </c>
      <c r="W23" s="19" t="s">
        <v>1</v>
      </c>
      <c r="X23" s="19" t="s">
        <v>16</v>
      </c>
      <c r="Y23" s="19" t="s">
        <v>126</v>
      </c>
      <c r="AA23" s="1" t="str">
        <f t="shared" si="3"/>
        <v>Górka Krzysztof</v>
      </c>
      <c r="AB23" s="1">
        <f t="shared" si="5"/>
        <v>35381</v>
      </c>
      <c r="AC23" s="1">
        <f t="shared" si="6"/>
        <v>910</v>
      </c>
      <c r="AD23" s="1" t="str">
        <f t="shared" si="7"/>
        <v>2018/2019</v>
      </c>
      <c r="AE23" s="1" t="str">
        <f t="shared" si="8"/>
        <v>2018-08-13</v>
      </c>
      <c r="AF23" s="1">
        <f t="shared" si="8"/>
        <v>35381</v>
      </c>
      <c r="AG23" s="1" t="str">
        <f t="shared" si="9"/>
        <v>S</v>
      </c>
      <c r="AH23" s="1">
        <f t="shared" si="11"/>
        <v>1958</v>
      </c>
      <c r="AI23" s="1" t="str">
        <f t="shared" si="11"/>
        <v>M</v>
      </c>
      <c r="AJ23" s="1" t="str">
        <f t="shared" si="11"/>
        <v>LZS GROM Szybowice</v>
      </c>
      <c r="AK23" s="1" t="str">
        <f t="shared" si="4"/>
        <v>LZS GROM Szybowice</v>
      </c>
      <c r="AL23" s="1" t="str">
        <f t="shared" si="10"/>
        <v>OPO</v>
      </c>
    </row>
    <row r="24" spans="1:38" ht="15.75">
      <c r="A24" s="12" t="s">
        <v>1120</v>
      </c>
      <c r="B24" s="16">
        <v>12992</v>
      </c>
      <c r="C24" s="2">
        <v>5790</v>
      </c>
      <c r="D24" s="105" t="s">
        <v>1399</v>
      </c>
      <c r="E24" s="106">
        <v>43712</v>
      </c>
      <c r="F24" s="3" t="s">
        <v>4</v>
      </c>
      <c r="G24" s="6" t="s">
        <v>1391</v>
      </c>
      <c r="H24" s="13">
        <v>1988</v>
      </c>
      <c r="I24" s="13" t="s">
        <v>126</v>
      </c>
      <c r="J24" s="107" t="str">
        <f t="shared" si="1"/>
        <v>"LUKS Mańkowice-Piątkowice"</v>
      </c>
      <c r="K24" s="107" t="str">
        <f t="shared" si="2"/>
        <v>"LUKS Mańkowice-Piątkowice"</v>
      </c>
      <c r="L24" s="5" t="s">
        <v>126</v>
      </c>
      <c r="N24" s="19" t="s">
        <v>81</v>
      </c>
      <c r="O24" s="19">
        <v>988</v>
      </c>
      <c r="P24" s="19" t="s">
        <v>4</v>
      </c>
      <c r="Q24" s="19" t="s">
        <v>185</v>
      </c>
      <c r="R24" s="19">
        <v>45112</v>
      </c>
      <c r="S24" s="19" t="s">
        <v>127</v>
      </c>
      <c r="T24" s="19" t="s">
        <v>186</v>
      </c>
      <c r="U24" s="19" t="s">
        <v>187</v>
      </c>
      <c r="V24" s="19">
        <v>1996</v>
      </c>
      <c r="W24" s="19" t="s">
        <v>1</v>
      </c>
      <c r="X24" s="19" t="s">
        <v>7</v>
      </c>
      <c r="Y24" s="19" t="s">
        <v>126</v>
      </c>
      <c r="AA24" s="1" t="str">
        <f t="shared" si="3"/>
        <v>Goodfryd Paweł</v>
      </c>
      <c r="AB24" s="1">
        <f t="shared" si="5"/>
        <v>45112</v>
      </c>
      <c r="AC24" s="1">
        <f t="shared" si="6"/>
        <v>988</v>
      </c>
      <c r="AD24" s="1" t="str">
        <f t="shared" si="7"/>
        <v>2018/2019</v>
      </c>
      <c r="AE24" s="1" t="str">
        <f t="shared" si="8"/>
        <v>2018-08-14</v>
      </c>
      <c r="AF24" s="1">
        <f t="shared" si="8"/>
        <v>45112</v>
      </c>
      <c r="AG24" s="1" t="str">
        <f t="shared" si="9"/>
        <v>S</v>
      </c>
      <c r="AH24" s="1">
        <f t="shared" si="11"/>
        <v>1996</v>
      </c>
      <c r="AI24" s="1" t="str">
        <f t="shared" si="11"/>
        <v>M</v>
      </c>
      <c r="AJ24" s="1" t="str">
        <f t="shared" si="11"/>
        <v>GUKS Byczyna</v>
      </c>
      <c r="AK24" s="1" t="str">
        <f t="shared" si="4"/>
        <v>GUKS Byczyna</v>
      </c>
      <c r="AL24" s="1" t="str">
        <f t="shared" si="10"/>
        <v>OPO</v>
      </c>
    </row>
    <row r="25" spans="1:38" ht="15.75">
      <c r="A25" s="8" t="s">
        <v>1117</v>
      </c>
      <c r="B25" s="16">
        <v>10619</v>
      </c>
      <c r="C25" s="2">
        <v>5789</v>
      </c>
      <c r="D25" s="105" t="s">
        <v>1400</v>
      </c>
      <c r="E25" s="106">
        <v>43712</v>
      </c>
      <c r="F25" s="3" t="s">
        <v>4</v>
      </c>
      <c r="G25" s="6" t="s">
        <v>1391</v>
      </c>
      <c r="H25" s="16">
        <v>1975</v>
      </c>
      <c r="I25" s="2" t="s">
        <v>126</v>
      </c>
      <c r="J25" s="107" t="str">
        <f t="shared" si="1"/>
        <v>"LUKS Mańkowice-Piątkowice"</v>
      </c>
      <c r="K25" s="107" t="str">
        <f t="shared" si="2"/>
        <v>"LUKS Mańkowice-Piątkowice"</v>
      </c>
      <c r="L25" s="5" t="s">
        <v>126</v>
      </c>
      <c r="N25" s="19" t="s">
        <v>82</v>
      </c>
      <c r="O25" s="19">
        <v>989</v>
      </c>
      <c r="P25" s="19" t="s">
        <v>4</v>
      </c>
      <c r="Q25" s="19" t="s">
        <v>185</v>
      </c>
      <c r="R25" s="19">
        <v>19698</v>
      </c>
      <c r="S25" s="19" t="s">
        <v>127</v>
      </c>
      <c r="T25" s="19" t="s">
        <v>188</v>
      </c>
      <c r="U25" s="19" t="s">
        <v>189</v>
      </c>
      <c r="V25" s="19">
        <v>1988</v>
      </c>
      <c r="W25" s="19" t="s">
        <v>1</v>
      </c>
      <c r="X25" s="19" t="s">
        <v>7</v>
      </c>
      <c r="Y25" s="19" t="s">
        <v>126</v>
      </c>
      <c r="AA25" s="1" t="str">
        <f t="shared" si="3"/>
        <v>Adamski Przemysław</v>
      </c>
      <c r="AB25" s="1">
        <f t="shared" si="5"/>
        <v>19698</v>
      </c>
      <c r="AC25" s="1">
        <f t="shared" si="6"/>
        <v>989</v>
      </c>
      <c r="AD25" s="1" t="str">
        <f t="shared" si="7"/>
        <v>2018/2019</v>
      </c>
      <c r="AE25" s="1" t="str">
        <f t="shared" si="8"/>
        <v>2018-08-14</v>
      </c>
      <c r="AF25" s="1">
        <f t="shared" si="8"/>
        <v>19698</v>
      </c>
      <c r="AG25" s="1" t="str">
        <f t="shared" si="9"/>
        <v>S</v>
      </c>
      <c r="AH25" s="1">
        <f t="shared" si="11"/>
        <v>1988</v>
      </c>
      <c r="AI25" s="1" t="str">
        <f t="shared" si="11"/>
        <v>M</v>
      </c>
      <c r="AJ25" s="1" t="str">
        <f t="shared" si="11"/>
        <v>GUKS Byczyna</v>
      </c>
      <c r="AK25" s="1" t="str">
        <f t="shared" si="4"/>
        <v>GUKS Byczyna</v>
      </c>
      <c r="AL25" s="1" t="str">
        <f t="shared" si="10"/>
        <v>OPO</v>
      </c>
    </row>
    <row r="26" spans="1:38" ht="15.75">
      <c r="A26" s="8" t="s">
        <v>1112</v>
      </c>
      <c r="B26" s="16">
        <v>12994</v>
      </c>
      <c r="C26" s="2">
        <v>5788</v>
      </c>
      <c r="D26" s="105" t="s">
        <v>1401</v>
      </c>
      <c r="E26" s="106">
        <v>43712</v>
      </c>
      <c r="F26" s="3" t="s">
        <v>4</v>
      </c>
      <c r="G26" s="6" t="s">
        <v>1391</v>
      </c>
      <c r="H26" s="16">
        <v>1980</v>
      </c>
      <c r="I26" s="2" t="s">
        <v>126</v>
      </c>
      <c r="J26" s="107" t="str">
        <f t="shared" si="1"/>
        <v>"LUKS Mańkowice-Piątkowice"</v>
      </c>
      <c r="K26" s="107" t="str">
        <f t="shared" si="2"/>
        <v>"LUKS Mańkowice-Piątkowice"</v>
      </c>
      <c r="L26" s="5" t="s">
        <v>126</v>
      </c>
      <c r="N26" s="19" t="s">
        <v>83</v>
      </c>
      <c r="O26" s="19">
        <v>990</v>
      </c>
      <c r="P26" s="19" t="s">
        <v>4</v>
      </c>
      <c r="Q26" s="19" t="s">
        <v>185</v>
      </c>
      <c r="R26" s="19">
        <v>26494</v>
      </c>
      <c r="S26" s="19" t="s">
        <v>127</v>
      </c>
      <c r="T26" s="19" t="s">
        <v>190</v>
      </c>
      <c r="U26" s="19" t="s">
        <v>191</v>
      </c>
      <c r="V26" s="19">
        <v>1993</v>
      </c>
      <c r="W26" s="19" t="s">
        <v>1</v>
      </c>
      <c r="X26" s="19" t="s">
        <v>7</v>
      </c>
      <c r="Y26" s="19" t="s">
        <v>126</v>
      </c>
      <c r="AA26" s="1" t="str">
        <f t="shared" si="3"/>
        <v>Kijak Maciej</v>
      </c>
      <c r="AB26" s="1">
        <f t="shared" si="5"/>
        <v>26494</v>
      </c>
      <c r="AC26" s="1">
        <f t="shared" si="6"/>
        <v>990</v>
      </c>
      <c r="AD26" s="1" t="str">
        <f t="shared" si="7"/>
        <v>2018/2019</v>
      </c>
      <c r="AE26" s="1" t="str">
        <f t="shared" si="8"/>
        <v>2018-08-14</v>
      </c>
      <c r="AF26" s="1">
        <f t="shared" si="8"/>
        <v>26494</v>
      </c>
      <c r="AG26" s="1" t="str">
        <f t="shared" si="9"/>
        <v>S</v>
      </c>
      <c r="AH26" s="1">
        <f t="shared" si="11"/>
        <v>1993</v>
      </c>
      <c r="AI26" s="1" t="str">
        <f t="shared" si="11"/>
        <v>M</v>
      </c>
      <c r="AJ26" s="1" t="str">
        <f t="shared" si="11"/>
        <v>GUKS Byczyna</v>
      </c>
      <c r="AK26" s="1" t="str">
        <f t="shared" si="4"/>
        <v>GUKS Byczyna</v>
      </c>
      <c r="AL26" s="1" t="str">
        <f t="shared" si="10"/>
        <v>OPO</v>
      </c>
    </row>
    <row r="27" spans="1:38" ht="15.75">
      <c r="A27" s="8" t="s">
        <v>1256</v>
      </c>
      <c r="B27" s="16">
        <v>19692</v>
      </c>
      <c r="C27" s="2">
        <v>5787</v>
      </c>
      <c r="D27" s="105" t="s">
        <v>1402</v>
      </c>
      <c r="E27" s="106">
        <v>43712</v>
      </c>
      <c r="F27" s="3" t="s">
        <v>4</v>
      </c>
      <c r="G27" s="6" t="s">
        <v>1391</v>
      </c>
      <c r="H27" s="16">
        <v>1968</v>
      </c>
      <c r="I27" s="2" t="s">
        <v>126</v>
      </c>
      <c r="J27" s="107" t="str">
        <f t="shared" si="1"/>
        <v>"LUKS Mańkowice-Piątkowice"</v>
      </c>
      <c r="K27" s="107" t="str">
        <f t="shared" si="2"/>
        <v>"LUKS Mańkowice-Piątkowice"</v>
      </c>
      <c r="L27" s="5" t="s">
        <v>126</v>
      </c>
      <c r="N27" s="19" t="s">
        <v>84</v>
      </c>
      <c r="O27" s="19">
        <v>991</v>
      </c>
      <c r="P27" s="19" t="s">
        <v>4</v>
      </c>
      <c r="Q27" s="19" t="s">
        <v>185</v>
      </c>
      <c r="R27" s="19">
        <v>19702</v>
      </c>
      <c r="S27" s="19" t="s">
        <v>127</v>
      </c>
      <c r="T27" s="19" t="s">
        <v>192</v>
      </c>
      <c r="U27" s="19" t="s">
        <v>193</v>
      </c>
      <c r="V27" s="19">
        <v>1966</v>
      </c>
      <c r="W27" s="19" t="s">
        <v>1</v>
      </c>
      <c r="X27" s="19" t="s">
        <v>7</v>
      </c>
      <c r="Y27" s="19" t="s">
        <v>126</v>
      </c>
      <c r="AA27" s="1" t="str">
        <f t="shared" si="3"/>
        <v>Kochan Robert</v>
      </c>
      <c r="AB27" s="1">
        <f t="shared" si="5"/>
        <v>19702</v>
      </c>
      <c r="AC27" s="1">
        <f t="shared" si="6"/>
        <v>991</v>
      </c>
      <c r="AD27" s="1" t="str">
        <f t="shared" si="7"/>
        <v>2018/2019</v>
      </c>
      <c r="AE27" s="1" t="str">
        <f t="shared" si="8"/>
        <v>2018-08-14</v>
      </c>
      <c r="AF27" s="1">
        <f t="shared" si="8"/>
        <v>19702</v>
      </c>
      <c r="AG27" s="1" t="str">
        <f t="shared" si="9"/>
        <v>S</v>
      </c>
      <c r="AH27" s="1">
        <f t="shared" si="11"/>
        <v>1966</v>
      </c>
      <c r="AI27" s="1" t="str">
        <f t="shared" si="11"/>
        <v>M</v>
      </c>
      <c r="AJ27" s="1" t="str">
        <f t="shared" si="11"/>
        <v>GUKS Byczyna</v>
      </c>
      <c r="AK27" s="1" t="str">
        <f t="shared" si="4"/>
        <v>GUKS Byczyna</v>
      </c>
      <c r="AL27" s="1" t="str">
        <f t="shared" si="10"/>
        <v>OPO</v>
      </c>
    </row>
    <row r="28" spans="1:38" ht="15.75">
      <c r="A28" s="12" t="s">
        <v>1105</v>
      </c>
      <c r="B28" s="16">
        <v>12996</v>
      </c>
      <c r="C28" s="2">
        <v>5786</v>
      </c>
      <c r="D28" s="105" t="s">
        <v>1403</v>
      </c>
      <c r="E28" s="106">
        <v>43712</v>
      </c>
      <c r="F28" s="3" t="s">
        <v>4</v>
      </c>
      <c r="G28" s="6" t="s">
        <v>1391</v>
      </c>
      <c r="H28" s="11">
        <v>1960</v>
      </c>
      <c r="I28" s="11" t="s">
        <v>126</v>
      </c>
      <c r="J28" s="107" t="str">
        <f t="shared" si="1"/>
        <v>"LUKS Mańkowice-Piątkowice"</v>
      </c>
      <c r="K28" s="107" t="str">
        <f t="shared" si="2"/>
        <v>"LUKS Mańkowice-Piątkowice"</v>
      </c>
      <c r="L28" s="5" t="s">
        <v>126</v>
      </c>
      <c r="N28" s="19" t="s">
        <v>85</v>
      </c>
      <c r="O28" s="19">
        <v>992</v>
      </c>
      <c r="P28" s="19" t="s">
        <v>1</v>
      </c>
      <c r="Q28" s="19" t="s">
        <v>185</v>
      </c>
      <c r="R28" s="19">
        <v>44154</v>
      </c>
      <c r="S28" s="19" t="s">
        <v>127</v>
      </c>
      <c r="T28" s="19" t="s">
        <v>194</v>
      </c>
      <c r="U28" s="19" t="s">
        <v>195</v>
      </c>
      <c r="V28" s="19">
        <v>2002</v>
      </c>
      <c r="W28" s="19" t="s">
        <v>1</v>
      </c>
      <c r="X28" s="19" t="s">
        <v>7</v>
      </c>
      <c r="Y28" s="19" t="s">
        <v>126</v>
      </c>
      <c r="AA28" s="1" t="str">
        <f t="shared" si="3"/>
        <v>Pawlak Jakub</v>
      </c>
      <c r="AB28" s="1">
        <f t="shared" si="5"/>
        <v>44154</v>
      </c>
      <c r="AC28" s="1">
        <f t="shared" si="6"/>
        <v>992</v>
      </c>
      <c r="AD28" s="1" t="str">
        <f t="shared" si="7"/>
        <v>2018/2019</v>
      </c>
      <c r="AE28" s="1" t="str">
        <f t="shared" si="8"/>
        <v>2018-08-14</v>
      </c>
      <c r="AF28" s="1">
        <f t="shared" si="8"/>
        <v>44154</v>
      </c>
      <c r="AG28" s="1" t="str">
        <f t="shared" si="9"/>
        <v>M</v>
      </c>
      <c r="AH28" s="1">
        <f t="shared" si="11"/>
        <v>2002</v>
      </c>
      <c r="AI28" s="1" t="str">
        <f t="shared" si="11"/>
        <v>M</v>
      </c>
      <c r="AJ28" s="1" t="str">
        <f t="shared" si="11"/>
        <v>GUKS Byczyna</v>
      </c>
      <c r="AK28" s="1" t="str">
        <f t="shared" si="4"/>
        <v>GUKS Byczyna</v>
      </c>
      <c r="AL28" s="1" t="str">
        <f t="shared" si="10"/>
        <v>OPO</v>
      </c>
    </row>
    <row r="29" spans="1:38" ht="15.75">
      <c r="A29" s="8" t="s">
        <v>1098</v>
      </c>
      <c r="B29" s="16">
        <v>29086</v>
      </c>
      <c r="C29" s="2">
        <v>5785</v>
      </c>
      <c r="D29" s="105" t="s">
        <v>1404</v>
      </c>
      <c r="E29" s="106">
        <v>43712</v>
      </c>
      <c r="F29" s="3" t="s">
        <v>4</v>
      </c>
      <c r="G29" s="6" t="s">
        <v>1391</v>
      </c>
      <c r="H29" s="16">
        <v>1996</v>
      </c>
      <c r="I29" s="2" t="s">
        <v>126</v>
      </c>
      <c r="J29" s="107" t="str">
        <f t="shared" si="1"/>
        <v>"LUKS Mańkowice-Piątkowice"</v>
      </c>
      <c r="K29" s="107" t="str">
        <f t="shared" si="2"/>
        <v>"LUKS Mańkowice-Piątkowice"</v>
      </c>
      <c r="L29" s="5" t="s">
        <v>126</v>
      </c>
      <c r="N29" s="19" t="s">
        <v>86</v>
      </c>
      <c r="O29" s="19">
        <v>993</v>
      </c>
      <c r="P29" s="19" t="s">
        <v>4</v>
      </c>
      <c r="Q29" s="19" t="s">
        <v>185</v>
      </c>
      <c r="R29" s="19">
        <v>44683</v>
      </c>
      <c r="S29" s="19" t="s">
        <v>127</v>
      </c>
      <c r="T29" s="19" t="s">
        <v>196</v>
      </c>
      <c r="U29" s="19" t="s">
        <v>187</v>
      </c>
      <c r="V29" s="19">
        <v>2000</v>
      </c>
      <c r="W29" s="19" t="s">
        <v>1</v>
      </c>
      <c r="X29" s="19" t="s">
        <v>7</v>
      </c>
      <c r="Y29" s="19" t="s">
        <v>126</v>
      </c>
      <c r="AA29" s="1" t="str">
        <f t="shared" si="3"/>
        <v>Skotnik Paweł</v>
      </c>
      <c r="AB29" s="1">
        <f t="shared" si="5"/>
        <v>44683</v>
      </c>
      <c r="AC29" s="1">
        <f t="shared" si="6"/>
        <v>993</v>
      </c>
      <c r="AD29" s="1" t="str">
        <f t="shared" si="7"/>
        <v>2018/2019</v>
      </c>
      <c r="AE29" s="1" t="str">
        <f t="shared" si="8"/>
        <v>2018-08-14</v>
      </c>
      <c r="AF29" s="1">
        <f t="shared" si="8"/>
        <v>44683</v>
      </c>
      <c r="AG29" s="1" t="str">
        <f t="shared" si="9"/>
        <v>S</v>
      </c>
      <c r="AH29" s="1">
        <f t="shared" si="11"/>
        <v>2000</v>
      </c>
      <c r="AI29" s="1" t="str">
        <f t="shared" si="11"/>
        <v>M</v>
      </c>
      <c r="AJ29" s="1" t="str">
        <f t="shared" si="11"/>
        <v>GUKS Byczyna</v>
      </c>
      <c r="AK29" s="1" t="str">
        <f t="shared" si="4"/>
        <v>GUKS Byczyna</v>
      </c>
      <c r="AL29" s="1" t="str">
        <f t="shared" si="10"/>
        <v>OPO</v>
      </c>
    </row>
    <row r="30" spans="1:38" ht="15.75">
      <c r="A30" s="8" t="s">
        <v>1109</v>
      </c>
      <c r="B30" s="16">
        <v>12995</v>
      </c>
      <c r="C30" s="2">
        <v>5784</v>
      </c>
      <c r="D30" s="105" t="s">
        <v>1405</v>
      </c>
      <c r="E30" s="106">
        <v>43712</v>
      </c>
      <c r="F30" s="3" t="s">
        <v>4</v>
      </c>
      <c r="G30" s="6" t="s">
        <v>1391</v>
      </c>
      <c r="H30" s="16">
        <v>1963</v>
      </c>
      <c r="I30" s="2" t="s">
        <v>126</v>
      </c>
      <c r="J30" s="107" t="str">
        <f t="shared" si="1"/>
        <v>"LUKS Mańkowice-Piątkowice"</v>
      </c>
      <c r="K30" s="107" t="str">
        <f t="shared" si="2"/>
        <v>"LUKS Mańkowice-Piątkowice"</v>
      </c>
      <c r="L30" s="5" t="s">
        <v>126</v>
      </c>
      <c r="N30" s="19" t="s">
        <v>87</v>
      </c>
      <c r="O30" s="19">
        <v>994</v>
      </c>
      <c r="P30" s="19" t="s">
        <v>4</v>
      </c>
      <c r="Q30" s="19" t="s">
        <v>185</v>
      </c>
      <c r="R30" s="19">
        <v>35387</v>
      </c>
      <c r="S30" s="19" t="s">
        <v>127</v>
      </c>
      <c r="T30" s="19" t="s">
        <v>198</v>
      </c>
      <c r="U30" s="19" t="s">
        <v>199</v>
      </c>
      <c r="V30" s="19">
        <v>2000</v>
      </c>
      <c r="W30" s="19" t="s">
        <v>1</v>
      </c>
      <c r="X30" s="19" t="s">
        <v>7</v>
      </c>
      <c r="Y30" s="19" t="s">
        <v>126</v>
      </c>
      <c r="AA30" s="1" t="str">
        <f t="shared" si="3"/>
        <v>Sobczyk Albin</v>
      </c>
      <c r="AB30" s="1">
        <f t="shared" si="5"/>
        <v>35387</v>
      </c>
      <c r="AC30" s="1">
        <f t="shared" si="6"/>
        <v>994</v>
      </c>
      <c r="AD30" s="1" t="str">
        <f t="shared" si="7"/>
        <v>2018/2019</v>
      </c>
      <c r="AE30" s="1" t="str">
        <f t="shared" si="8"/>
        <v>2018-08-14</v>
      </c>
      <c r="AF30" s="1">
        <f t="shared" si="8"/>
        <v>35387</v>
      </c>
      <c r="AG30" s="1" t="str">
        <f t="shared" si="9"/>
        <v>S</v>
      </c>
      <c r="AH30" s="1">
        <f t="shared" si="11"/>
        <v>2000</v>
      </c>
      <c r="AI30" s="1" t="str">
        <f t="shared" si="11"/>
        <v>M</v>
      </c>
      <c r="AJ30" s="1" t="str">
        <f t="shared" si="11"/>
        <v>GUKS Byczyna</v>
      </c>
      <c r="AK30" s="1" t="str">
        <f t="shared" si="4"/>
        <v>GUKS Byczyna</v>
      </c>
      <c r="AL30" s="1" t="str">
        <f t="shared" si="10"/>
        <v>OPO</v>
      </c>
    </row>
    <row r="31" spans="1:38" ht="15.75">
      <c r="A31" s="8" t="s">
        <v>1115</v>
      </c>
      <c r="B31" s="16">
        <v>12997</v>
      </c>
      <c r="C31" s="2">
        <v>5783</v>
      </c>
      <c r="D31" s="105" t="s">
        <v>1406</v>
      </c>
      <c r="E31" s="106">
        <v>43712</v>
      </c>
      <c r="F31" s="3" t="s">
        <v>4</v>
      </c>
      <c r="G31" s="6" t="s">
        <v>1391</v>
      </c>
      <c r="H31" s="16">
        <v>1985</v>
      </c>
      <c r="I31" s="2" t="s">
        <v>126</v>
      </c>
      <c r="J31" s="107" t="str">
        <f t="shared" si="1"/>
        <v>"LUKS Mańkowice-Piątkowice"</v>
      </c>
      <c r="K31" s="107" t="str">
        <f t="shared" si="2"/>
        <v>"LUKS Mańkowice-Piątkowice"</v>
      </c>
      <c r="L31" s="5" t="s">
        <v>126</v>
      </c>
      <c r="N31" s="19" t="s">
        <v>88</v>
      </c>
      <c r="O31" s="19">
        <v>995</v>
      </c>
      <c r="P31" s="19" t="s">
        <v>4</v>
      </c>
      <c r="Q31" s="19" t="s">
        <v>185</v>
      </c>
      <c r="R31" s="19">
        <v>35388</v>
      </c>
      <c r="S31" s="19" t="s">
        <v>127</v>
      </c>
      <c r="T31" s="19" t="s">
        <v>198</v>
      </c>
      <c r="U31" s="19" t="s">
        <v>201</v>
      </c>
      <c r="V31" s="19">
        <v>2000</v>
      </c>
      <c r="W31" s="19" t="s">
        <v>1</v>
      </c>
      <c r="X31" s="19" t="s">
        <v>7</v>
      </c>
      <c r="Y31" s="19" t="s">
        <v>126</v>
      </c>
      <c r="AA31" s="1" t="str">
        <f t="shared" si="3"/>
        <v>Sobczyk Tobiasz</v>
      </c>
      <c r="AB31" s="1">
        <f t="shared" si="5"/>
        <v>35388</v>
      </c>
      <c r="AC31" s="1">
        <f t="shared" si="6"/>
        <v>995</v>
      </c>
      <c r="AD31" s="1" t="str">
        <f t="shared" si="7"/>
        <v>2018/2019</v>
      </c>
      <c r="AE31" s="1" t="str">
        <f t="shared" si="8"/>
        <v>2018-08-14</v>
      </c>
      <c r="AF31" s="1">
        <f t="shared" si="8"/>
        <v>35388</v>
      </c>
      <c r="AG31" s="1" t="str">
        <f t="shared" si="9"/>
        <v>S</v>
      </c>
      <c r="AH31" s="1">
        <f t="shared" si="11"/>
        <v>2000</v>
      </c>
      <c r="AI31" s="1" t="str">
        <f t="shared" si="11"/>
        <v>M</v>
      </c>
      <c r="AJ31" s="1" t="str">
        <f t="shared" si="11"/>
        <v>GUKS Byczyna</v>
      </c>
      <c r="AK31" s="1" t="str">
        <f t="shared" si="4"/>
        <v>GUKS Byczyna</v>
      </c>
      <c r="AL31" s="1" t="str">
        <f t="shared" si="10"/>
        <v>OPO</v>
      </c>
    </row>
    <row r="32" spans="1:38" ht="15.75">
      <c r="A32" s="8" t="s">
        <v>1102</v>
      </c>
      <c r="B32" s="16">
        <v>2280</v>
      </c>
      <c r="C32" s="2">
        <v>5782</v>
      </c>
      <c r="D32" s="105" t="s">
        <v>1407</v>
      </c>
      <c r="E32" s="106">
        <v>43712</v>
      </c>
      <c r="F32" s="3" t="s">
        <v>4</v>
      </c>
      <c r="G32" s="6" t="s">
        <v>1391</v>
      </c>
      <c r="H32" s="16">
        <v>1982</v>
      </c>
      <c r="I32" s="2" t="s">
        <v>126</v>
      </c>
      <c r="J32" s="107" t="str">
        <f t="shared" si="1"/>
        <v>"LUKS Mańkowice-Piątkowice"</v>
      </c>
      <c r="K32" s="107" t="str">
        <f t="shared" si="2"/>
        <v>"LUKS Mańkowice-Piątkowice"</v>
      </c>
      <c r="L32" s="5" t="s">
        <v>126</v>
      </c>
      <c r="N32" s="19" t="s">
        <v>89</v>
      </c>
      <c r="O32" s="19">
        <v>996</v>
      </c>
      <c r="P32" s="19" t="s">
        <v>4</v>
      </c>
      <c r="Q32" s="19" t="s">
        <v>185</v>
      </c>
      <c r="R32" s="19">
        <v>19696</v>
      </c>
      <c r="S32" s="19" t="s">
        <v>127</v>
      </c>
      <c r="T32" s="19" t="s">
        <v>202</v>
      </c>
      <c r="U32" s="19" t="s">
        <v>195</v>
      </c>
      <c r="V32" s="19">
        <v>1989</v>
      </c>
      <c r="W32" s="19" t="s">
        <v>1</v>
      </c>
      <c r="X32" s="19" t="s">
        <v>7</v>
      </c>
      <c r="Y32" s="19" t="s">
        <v>126</v>
      </c>
      <c r="AA32" s="1" t="str">
        <f t="shared" si="3"/>
        <v>Swerhun Jakub</v>
      </c>
      <c r="AB32" s="1">
        <f t="shared" si="5"/>
        <v>19696</v>
      </c>
      <c r="AC32" s="1">
        <f t="shared" si="6"/>
        <v>996</v>
      </c>
      <c r="AD32" s="1" t="str">
        <f t="shared" si="7"/>
        <v>2018/2019</v>
      </c>
      <c r="AE32" s="1" t="str">
        <f t="shared" si="8"/>
        <v>2018-08-14</v>
      </c>
      <c r="AF32" s="1">
        <f t="shared" si="8"/>
        <v>19696</v>
      </c>
      <c r="AG32" s="1" t="str">
        <f t="shared" si="9"/>
        <v>S</v>
      </c>
      <c r="AH32" s="1">
        <f t="shared" si="11"/>
        <v>1989</v>
      </c>
      <c r="AI32" s="1" t="str">
        <f t="shared" si="11"/>
        <v>M</v>
      </c>
      <c r="AJ32" s="1" t="str">
        <f t="shared" si="11"/>
        <v>GUKS Byczyna</v>
      </c>
      <c r="AK32" s="1" t="str">
        <f t="shared" si="4"/>
        <v>GUKS Byczyna</v>
      </c>
      <c r="AL32" s="1" t="str">
        <f t="shared" si="10"/>
        <v>OPO</v>
      </c>
    </row>
    <row r="33" spans="1:38" ht="15.75">
      <c r="A33" s="8" t="s">
        <v>941</v>
      </c>
      <c r="B33" s="16">
        <v>14401</v>
      </c>
      <c r="C33" s="2">
        <v>5650</v>
      </c>
      <c r="D33" s="105" t="s">
        <v>1408</v>
      </c>
      <c r="E33" s="106">
        <v>43712</v>
      </c>
      <c r="F33" s="3" t="s">
        <v>4</v>
      </c>
      <c r="G33" s="6" t="s">
        <v>1409</v>
      </c>
      <c r="H33" s="16">
        <v>1952</v>
      </c>
      <c r="I33" s="2" t="s">
        <v>126</v>
      </c>
      <c r="J33" s="107" t="str">
        <f t="shared" si="1"/>
        <v>"KTS KŁODNICA Kędzierzyn-Koźle"</v>
      </c>
      <c r="K33" s="107" t="str">
        <f t="shared" si="2"/>
        <v>"KTS KŁODNICA Kędzierzyn-Koźle"</v>
      </c>
      <c r="L33" s="5" t="s">
        <v>126</v>
      </c>
      <c r="N33" s="19" t="s">
        <v>90</v>
      </c>
      <c r="O33" s="19">
        <v>997</v>
      </c>
      <c r="P33" s="19" t="s">
        <v>1</v>
      </c>
      <c r="Q33" s="19" t="s">
        <v>185</v>
      </c>
      <c r="R33" s="19">
        <v>49191</v>
      </c>
      <c r="S33" s="19"/>
      <c r="T33" s="19" t="s">
        <v>203</v>
      </c>
      <c r="U33" s="19" t="s">
        <v>204</v>
      </c>
      <c r="V33" s="19">
        <v>2005</v>
      </c>
      <c r="W33" s="19" t="s">
        <v>1</v>
      </c>
      <c r="X33" s="19" t="s">
        <v>7</v>
      </c>
      <c r="Y33" s="19" t="s">
        <v>126</v>
      </c>
      <c r="AA33" s="1" t="str">
        <f t="shared" si="3"/>
        <v>Stanikowski Marcel</v>
      </c>
      <c r="AB33" s="1">
        <f t="shared" si="5"/>
        <v>49191</v>
      </c>
      <c r="AC33" s="1">
        <f t="shared" si="6"/>
        <v>997</v>
      </c>
      <c r="AD33" s="1" t="str">
        <f t="shared" si="7"/>
        <v>2018/2019</v>
      </c>
      <c r="AE33" s="1" t="str">
        <f t="shared" si="8"/>
        <v>2018-08-14</v>
      </c>
      <c r="AF33" s="1">
        <f t="shared" si="8"/>
        <v>49191</v>
      </c>
      <c r="AG33" s="1" t="str">
        <f t="shared" si="9"/>
        <v>M</v>
      </c>
      <c r="AH33" s="1">
        <f t="shared" si="11"/>
        <v>2005</v>
      </c>
      <c r="AI33" s="1" t="str">
        <f t="shared" si="11"/>
        <v>M</v>
      </c>
      <c r="AJ33" s="1" t="str">
        <f t="shared" si="11"/>
        <v>GUKS Byczyna</v>
      </c>
      <c r="AK33" s="1" t="str">
        <f t="shared" si="4"/>
        <v>GUKS Byczyna</v>
      </c>
      <c r="AL33" s="1" t="str">
        <f t="shared" si="10"/>
        <v>OPO</v>
      </c>
    </row>
    <row r="34" spans="1:38" ht="15.75">
      <c r="A34" s="8" t="s">
        <v>938</v>
      </c>
      <c r="B34" s="16">
        <v>19016</v>
      </c>
      <c r="C34" s="2">
        <v>5649</v>
      </c>
      <c r="D34" s="105" t="s">
        <v>1410</v>
      </c>
      <c r="E34" s="106">
        <v>43712</v>
      </c>
      <c r="F34" s="3" t="s">
        <v>4</v>
      </c>
      <c r="G34" s="6" t="s">
        <v>1409</v>
      </c>
      <c r="H34" s="16">
        <v>1974</v>
      </c>
      <c r="I34" s="2" t="s">
        <v>126</v>
      </c>
      <c r="J34" s="107" t="str">
        <f t="shared" si="1"/>
        <v>"KTS KŁODNICA Kędzierzyn-Koźle"</v>
      </c>
      <c r="K34" s="107" t="str">
        <f t="shared" si="2"/>
        <v>"KTS KŁODNICA Kędzierzyn-Koźle"</v>
      </c>
      <c r="L34" s="5" t="s">
        <v>126</v>
      </c>
      <c r="N34" s="19" t="s">
        <v>91</v>
      </c>
      <c r="O34" s="19">
        <v>999</v>
      </c>
      <c r="P34" s="19" t="s">
        <v>1</v>
      </c>
      <c r="Q34" s="19" t="s">
        <v>185</v>
      </c>
      <c r="R34" s="19">
        <v>45368</v>
      </c>
      <c r="S34" s="19" t="s">
        <v>127</v>
      </c>
      <c r="T34" s="19" t="s">
        <v>196</v>
      </c>
      <c r="U34" s="19" t="s">
        <v>205</v>
      </c>
      <c r="V34" s="19">
        <v>2005</v>
      </c>
      <c r="W34" s="19" t="s">
        <v>1</v>
      </c>
      <c r="X34" s="19" t="s">
        <v>7</v>
      </c>
      <c r="Y34" s="19" t="s">
        <v>126</v>
      </c>
      <c r="AA34" s="1" t="str">
        <f t="shared" si="3"/>
        <v>Skotnik Szymon</v>
      </c>
      <c r="AB34" s="1">
        <f t="shared" si="5"/>
        <v>45368</v>
      </c>
      <c r="AC34" s="1">
        <f t="shared" si="6"/>
        <v>999</v>
      </c>
      <c r="AD34" s="1" t="str">
        <f t="shared" si="7"/>
        <v>2018/2019</v>
      </c>
      <c r="AE34" s="1" t="str">
        <f t="shared" si="8"/>
        <v>2018-08-14</v>
      </c>
      <c r="AF34" s="1">
        <f t="shared" si="8"/>
        <v>45368</v>
      </c>
      <c r="AG34" s="1" t="str">
        <f t="shared" si="9"/>
        <v>M</v>
      </c>
      <c r="AH34" s="1">
        <f t="shared" si="11"/>
        <v>2005</v>
      </c>
      <c r="AI34" s="1" t="str">
        <f t="shared" si="11"/>
        <v>M</v>
      </c>
      <c r="AJ34" s="1" t="str">
        <f t="shared" si="11"/>
        <v>GUKS Byczyna</v>
      </c>
      <c r="AK34" s="1" t="str">
        <f t="shared" si="4"/>
        <v>GUKS Byczyna</v>
      </c>
      <c r="AL34" s="1" t="str">
        <f t="shared" si="10"/>
        <v>OPO</v>
      </c>
    </row>
    <row r="35" spans="1:38" ht="15.75">
      <c r="A35" s="8" t="s">
        <v>935</v>
      </c>
      <c r="B35" s="16">
        <v>19018</v>
      </c>
      <c r="C35" s="2">
        <v>5648</v>
      </c>
      <c r="D35" s="105" t="s">
        <v>1411</v>
      </c>
      <c r="E35" s="106">
        <v>43712</v>
      </c>
      <c r="F35" s="3" t="s">
        <v>4</v>
      </c>
      <c r="G35" s="6" t="s">
        <v>1409</v>
      </c>
      <c r="H35" s="16">
        <v>1966</v>
      </c>
      <c r="I35" s="2" t="s">
        <v>126</v>
      </c>
      <c r="J35" s="107" t="str">
        <f t="shared" si="1"/>
        <v>"KTS KŁODNICA Kędzierzyn-Koźle"</v>
      </c>
      <c r="K35" s="107" t="str">
        <f t="shared" si="2"/>
        <v>"KTS KŁODNICA Kędzierzyn-Koźle"</v>
      </c>
      <c r="L35" s="5" t="s">
        <v>126</v>
      </c>
      <c r="N35" s="19" t="s">
        <v>92</v>
      </c>
      <c r="O35" s="19">
        <v>1070</v>
      </c>
      <c r="P35" s="19" t="s">
        <v>4</v>
      </c>
      <c r="Q35" s="19" t="s">
        <v>185</v>
      </c>
      <c r="R35" s="19">
        <v>31963</v>
      </c>
      <c r="S35" s="19" t="s">
        <v>127</v>
      </c>
      <c r="T35" s="19" t="s">
        <v>208</v>
      </c>
      <c r="U35" s="19" t="s">
        <v>209</v>
      </c>
      <c r="V35" s="19">
        <v>1962</v>
      </c>
      <c r="W35" s="19" t="s">
        <v>1</v>
      </c>
      <c r="X35" s="19" t="s">
        <v>207</v>
      </c>
      <c r="Y35" s="19" t="s">
        <v>126</v>
      </c>
      <c r="AA35" s="1" t="str">
        <f t="shared" si="3"/>
        <v>Bielecki Grzegorz</v>
      </c>
      <c r="AB35" s="1">
        <f t="shared" si="5"/>
        <v>31963</v>
      </c>
      <c r="AC35" s="1">
        <f t="shared" si="6"/>
        <v>1070</v>
      </c>
      <c r="AD35" s="1" t="str">
        <f t="shared" si="7"/>
        <v>2018/2019</v>
      </c>
      <c r="AE35" s="1" t="str">
        <f t="shared" si="8"/>
        <v>2018-08-14</v>
      </c>
      <c r="AF35" s="1">
        <f t="shared" si="8"/>
        <v>31963</v>
      </c>
      <c r="AG35" s="1" t="str">
        <f t="shared" si="9"/>
        <v>S</v>
      </c>
      <c r="AH35" s="1">
        <f t="shared" si="11"/>
        <v>1962</v>
      </c>
      <c r="AI35" s="1" t="str">
        <f t="shared" si="11"/>
        <v>M</v>
      </c>
      <c r="AJ35" s="1" t="str">
        <f t="shared" si="11"/>
        <v>UKS GOSDIM Turawa</v>
      </c>
      <c r="AK35" s="1" t="str">
        <f t="shared" si="4"/>
        <v>UKS GOSDIM Turawa</v>
      </c>
      <c r="AL35" s="1" t="str">
        <f t="shared" si="10"/>
        <v>OPO</v>
      </c>
    </row>
    <row r="36" spans="1:38" ht="15.75">
      <c r="A36" s="8" t="s">
        <v>952</v>
      </c>
      <c r="B36" s="16">
        <v>35435</v>
      </c>
      <c r="C36" s="2">
        <v>5647</v>
      </c>
      <c r="D36" s="105" t="s">
        <v>1412</v>
      </c>
      <c r="E36" s="106">
        <v>43712</v>
      </c>
      <c r="F36" s="3" t="s">
        <v>4</v>
      </c>
      <c r="G36" s="6" t="s">
        <v>1409</v>
      </c>
      <c r="H36" s="16">
        <v>2001</v>
      </c>
      <c r="I36" s="2" t="s">
        <v>126</v>
      </c>
      <c r="J36" s="107" t="str">
        <f t="shared" si="1"/>
        <v>"KTS KŁODNICA Kędzierzyn-Koźle"</v>
      </c>
      <c r="K36" s="107" t="str">
        <f t="shared" si="2"/>
        <v>"KTS KŁODNICA Kędzierzyn-Koźle"</v>
      </c>
      <c r="L36" s="5" t="s">
        <v>126</v>
      </c>
      <c r="N36" s="19" t="s">
        <v>93</v>
      </c>
      <c r="O36" s="19">
        <v>1071</v>
      </c>
      <c r="P36" s="19" t="s">
        <v>4</v>
      </c>
      <c r="Q36" s="19" t="s">
        <v>185</v>
      </c>
      <c r="R36" s="19">
        <v>30265</v>
      </c>
      <c r="S36" s="19" t="s">
        <v>127</v>
      </c>
      <c r="T36" s="19" t="s">
        <v>211</v>
      </c>
      <c r="U36" s="19" t="s">
        <v>212</v>
      </c>
      <c r="V36" s="19">
        <v>1973</v>
      </c>
      <c r="W36" s="19" t="s">
        <v>1</v>
      </c>
      <c r="X36" s="19" t="s">
        <v>207</v>
      </c>
      <c r="Y36" s="19" t="s">
        <v>126</v>
      </c>
      <c r="AA36" s="1" t="str">
        <f t="shared" si="3"/>
        <v>Kubica Jarosław</v>
      </c>
      <c r="AB36" s="1">
        <f t="shared" si="5"/>
        <v>30265</v>
      </c>
      <c r="AC36" s="1">
        <f t="shared" si="6"/>
        <v>1071</v>
      </c>
      <c r="AD36" s="1" t="str">
        <f t="shared" si="7"/>
        <v>2018/2019</v>
      </c>
      <c r="AE36" s="1" t="str">
        <f t="shared" si="8"/>
        <v>2018-08-14</v>
      </c>
      <c r="AF36" s="1">
        <f t="shared" si="8"/>
        <v>30265</v>
      </c>
      <c r="AG36" s="1" t="str">
        <f t="shared" si="9"/>
        <v>S</v>
      </c>
      <c r="AH36" s="1">
        <f t="shared" si="11"/>
        <v>1973</v>
      </c>
      <c r="AI36" s="1" t="str">
        <f t="shared" si="11"/>
        <v>M</v>
      </c>
      <c r="AJ36" s="1" t="str">
        <f t="shared" si="11"/>
        <v>UKS GOSDIM Turawa</v>
      </c>
      <c r="AK36" s="1" t="str">
        <f t="shared" si="4"/>
        <v>UKS GOSDIM Turawa</v>
      </c>
      <c r="AL36" s="1" t="str">
        <f t="shared" si="10"/>
        <v>OPO</v>
      </c>
    </row>
    <row r="37" spans="1:38" ht="15.75">
      <c r="A37" s="8" t="s">
        <v>932</v>
      </c>
      <c r="B37" s="16">
        <v>19020</v>
      </c>
      <c r="C37" s="2">
        <v>5646</v>
      </c>
      <c r="D37" s="105" t="s">
        <v>1413</v>
      </c>
      <c r="E37" s="106">
        <v>43712</v>
      </c>
      <c r="F37" s="3" t="s">
        <v>4</v>
      </c>
      <c r="G37" s="6" t="s">
        <v>1409</v>
      </c>
      <c r="H37" s="16">
        <v>1974</v>
      </c>
      <c r="I37" s="2" t="s">
        <v>126</v>
      </c>
      <c r="J37" s="107" t="str">
        <f t="shared" si="1"/>
        <v>"KTS KŁODNICA Kędzierzyn-Koźle"</v>
      </c>
      <c r="K37" s="107" t="str">
        <f t="shared" si="2"/>
        <v>"KTS KŁODNICA Kędzierzyn-Koźle"</v>
      </c>
      <c r="L37" s="5" t="s">
        <v>126</v>
      </c>
      <c r="N37" s="19" t="s">
        <v>94</v>
      </c>
      <c r="O37" s="19">
        <v>1072</v>
      </c>
      <c r="P37" s="19" t="s">
        <v>4</v>
      </c>
      <c r="Q37" s="19" t="s">
        <v>185</v>
      </c>
      <c r="R37" s="19">
        <v>34629</v>
      </c>
      <c r="S37" s="19" t="s">
        <v>127</v>
      </c>
      <c r="T37" s="19" t="s">
        <v>214</v>
      </c>
      <c r="U37" s="19" t="s">
        <v>215</v>
      </c>
      <c r="V37" s="19">
        <v>1998</v>
      </c>
      <c r="W37" s="19" t="s">
        <v>1</v>
      </c>
      <c r="X37" s="19" t="s">
        <v>207</v>
      </c>
      <c r="Y37" s="19" t="s">
        <v>126</v>
      </c>
      <c r="AA37" s="1" t="str">
        <f t="shared" si="3"/>
        <v>Morawiec Daniel</v>
      </c>
      <c r="AB37" s="1">
        <f t="shared" si="5"/>
        <v>34629</v>
      </c>
      <c r="AC37" s="1">
        <f t="shared" si="6"/>
        <v>1072</v>
      </c>
      <c r="AD37" s="1" t="str">
        <f t="shared" si="7"/>
        <v>2018/2019</v>
      </c>
      <c r="AE37" s="1" t="str">
        <f t="shared" si="8"/>
        <v>2018-08-14</v>
      </c>
      <c r="AF37" s="1">
        <f t="shared" si="8"/>
        <v>34629</v>
      </c>
      <c r="AG37" s="1" t="str">
        <f t="shared" si="9"/>
        <v>S</v>
      </c>
      <c r="AH37" s="1">
        <f t="shared" si="11"/>
        <v>1998</v>
      </c>
      <c r="AI37" s="1" t="str">
        <f t="shared" si="11"/>
        <v>M</v>
      </c>
      <c r="AJ37" s="1" t="str">
        <f t="shared" si="11"/>
        <v>UKS GOSDIM Turawa</v>
      </c>
      <c r="AK37" s="1" t="str">
        <f t="shared" si="4"/>
        <v>UKS GOSDIM Turawa</v>
      </c>
      <c r="AL37" s="1" t="str">
        <f t="shared" si="10"/>
        <v>OPO</v>
      </c>
    </row>
    <row r="38" spans="1:38" ht="15.75">
      <c r="A38" s="8" t="s">
        <v>929</v>
      </c>
      <c r="B38" s="16">
        <v>31309</v>
      </c>
      <c r="C38" s="2">
        <v>5645</v>
      </c>
      <c r="D38" s="105" t="s">
        <v>1414</v>
      </c>
      <c r="E38" s="106">
        <v>43712</v>
      </c>
      <c r="F38" s="3" t="s">
        <v>4</v>
      </c>
      <c r="G38" s="6" t="s">
        <v>1409</v>
      </c>
      <c r="H38" s="16">
        <v>1999</v>
      </c>
      <c r="I38" s="2" t="s">
        <v>126</v>
      </c>
      <c r="J38" s="107" t="str">
        <f t="shared" si="1"/>
        <v>"KTS KŁODNICA Kędzierzyn-Koźle"</v>
      </c>
      <c r="K38" s="107" t="str">
        <f t="shared" si="2"/>
        <v>"KTS KŁODNICA Kędzierzyn-Koźle"</v>
      </c>
      <c r="L38" s="5" t="s">
        <v>126</v>
      </c>
      <c r="N38" s="19" t="s">
        <v>95</v>
      </c>
      <c r="O38" s="19">
        <v>1073</v>
      </c>
      <c r="P38" s="19" t="s">
        <v>4</v>
      </c>
      <c r="Q38" s="19" t="s">
        <v>185</v>
      </c>
      <c r="R38" s="19">
        <v>33869</v>
      </c>
      <c r="S38" s="19" t="s">
        <v>127</v>
      </c>
      <c r="T38" s="19" t="s">
        <v>214</v>
      </c>
      <c r="U38" s="19" t="s">
        <v>217</v>
      </c>
      <c r="V38" s="19">
        <v>1971</v>
      </c>
      <c r="W38" s="19" t="s">
        <v>1</v>
      </c>
      <c r="X38" s="19" t="s">
        <v>207</v>
      </c>
      <c r="Y38" s="19" t="s">
        <v>126</v>
      </c>
      <c r="AA38" s="1" t="str">
        <f t="shared" si="3"/>
        <v>Morawiec Roman</v>
      </c>
      <c r="AB38" s="1">
        <f t="shared" si="5"/>
        <v>33869</v>
      </c>
      <c r="AC38" s="1">
        <f t="shared" si="6"/>
        <v>1073</v>
      </c>
      <c r="AD38" s="1" t="str">
        <f t="shared" si="7"/>
        <v>2018/2019</v>
      </c>
      <c r="AE38" s="1" t="str">
        <f t="shared" si="8"/>
        <v>2018-08-14</v>
      </c>
      <c r="AF38" s="1">
        <f t="shared" si="8"/>
        <v>33869</v>
      </c>
      <c r="AG38" s="1" t="str">
        <f t="shared" si="9"/>
        <v>S</v>
      </c>
      <c r="AH38" s="1">
        <f t="shared" si="11"/>
        <v>1971</v>
      </c>
      <c r="AI38" s="1" t="str">
        <f t="shared" si="11"/>
        <v>M</v>
      </c>
      <c r="AJ38" s="1" t="str">
        <f t="shared" si="11"/>
        <v>UKS GOSDIM Turawa</v>
      </c>
      <c r="AK38" s="1" t="str">
        <f t="shared" si="4"/>
        <v>UKS GOSDIM Turawa</v>
      </c>
      <c r="AL38" s="1" t="str">
        <f t="shared" si="10"/>
        <v>OPO</v>
      </c>
    </row>
    <row r="39" spans="1:38" ht="15.75">
      <c r="A39" s="8" t="s">
        <v>926</v>
      </c>
      <c r="B39" s="16">
        <v>25297</v>
      </c>
      <c r="C39" s="2">
        <v>5644</v>
      </c>
      <c r="D39" s="105" t="s">
        <v>1415</v>
      </c>
      <c r="E39" s="106">
        <v>43712</v>
      </c>
      <c r="F39" s="3" t="s">
        <v>4</v>
      </c>
      <c r="G39" s="6" t="s">
        <v>1409</v>
      </c>
      <c r="H39" s="16">
        <v>1997</v>
      </c>
      <c r="I39" s="2" t="s">
        <v>126</v>
      </c>
      <c r="J39" s="107" t="str">
        <f t="shared" si="1"/>
        <v>"KTS KŁODNICA Kędzierzyn-Koźle"</v>
      </c>
      <c r="K39" s="107" t="str">
        <f t="shared" si="2"/>
        <v>"KTS KŁODNICA Kędzierzyn-Koźle"</v>
      </c>
      <c r="L39" s="5" t="s">
        <v>126</v>
      </c>
      <c r="N39" s="19" t="s">
        <v>96</v>
      </c>
      <c r="O39" s="19">
        <v>1074</v>
      </c>
      <c r="P39" s="19" t="s">
        <v>1</v>
      </c>
      <c r="Q39" s="19" t="s">
        <v>185</v>
      </c>
      <c r="R39" s="19">
        <v>43136</v>
      </c>
      <c r="S39" s="19" t="s">
        <v>127</v>
      </c>
      <c r="T39" s="19" t="s">
        <v>219</v>
      </c>
      <c r="U39" s="19" t="s">
        <v>195</v>
      </c>
      <c r="V39" s="19">
        <v>2001</v>
      </c>
      <c r="W39" s="19" t="s">
        <v>1</v>
      </c>
      <c r="X39" s="19" t="s">
        <v>207</v>
      </c>
      <c r="Y39" s="19" t="s">
        <v>126</v>
      </c>
      <c r="AA39" s="1" t="str">
        <f t="shared" si="3"/>
        <v>Koziol Jakub</v>
      </c>
      <c r="AB39" s="1">
        <f t="shared" si="5"/>
        <v>43136</v>
      </c>
      <c r="AC39" s="1">
        <f t="shared" si="6"/>
        <v>1074</v>
      </c>
      <c r="AD39" s="1" t="str">
        <f t="shared" si="7"/>
        <v>2018/2019</v>
      </c>
      <c r="AE39" s="1" t="str">
        <f t="shared" si="8"/>
        <v>2018-08-14</v>
      </c>
      <c r="AF39" s="1">
        <f t="shared" si="8"/>
        <v>43136</v>
      </c>
      <c r="AG39" s="1" t="str">
        <f t="shared" si="9"/>
        <v>M</v>
      </c>
      <c r="AH39" s="1">
        <f t="shared" si="11"/>
        <v>2001</v>
      </c>
      <c r="AI39" s="1" t="str">
        <f t="shared" si="11"/>
        <v>M</v>
      </c>
      <c r="AJ39" s="1" t="str">
        <f t="shared" si="11"/>
        <v>UKS GOSDIM Turawa</v>
      </c>
      <c r="AK39" s="1" t="str">
        <f t="shared" si="4"/>
        <v>UKS GOSDIM Turawa</v>
      </c>
      <c r="AL39" s="1" t="str">
        <f t="shared" si="10"/>
        <v>OPO</v>
      </c>
    </row>
    <row r="40" spans="1:38" ht="15.75">
      <c r="A40" s="8" t="s">
        <v>960</v>
      </c>
      <c r="B40" s="16">
        <v>35436</v>
      </c>
      <c r="C40" s="2">
        <v>5643</v>
      </c>
      <c r="D40" s="105" t="s">
        <v>1416</v>
      </c>
      <c r="E40" s="106">
        <v>43712</v>
      </c>
      <c r="F40" s="3" t="s">
        <v>1</v>
      </c>
      <c r="G40" s="6" t="s">
        <v>1409</v>
      </c>
      <c r="H40" s="16">
        <v>2003</v>
      </c>
      <c r="I40" s="2" t="s">
        <v>126</v>
      </c>
      <c r="J40" s="107" t="str">
        <f t="shared" si="1"/>
        <v>"KTS KŁODNICA Kędzierzyn-Koźle"</v>
      </c>
      <c r="K40" s="107" t="str">
        <f t="shared" si="2"/>
        <v>"KTS KŁODNICA Kędzierzyn-Koźle"</v>
      </c>
      <c r="L40" s="5" t="s">
        <v>126</v>
      </c>
      <c r="N40" s="19" t="s">
        <v>97</v>
      </c>
      <c r="O40" s="19">
        <v>1075</v>
      </c>
      <c r="P40" s="19" t="s">
        <v>1</v>
      </c>
      <c r="Q40" s="19" t="s">
        <v>185</v>
      </c>
      <c r="R40" s="19">
        <v>44952</v>
      </c>
      <c r="S40" s="19" t="s">
        <v>127</v>
      </c>
      <c r="T40" s="19" t="s">
        <v>221</v>
      </c>
      <c r="U40" s="19" t="s">
        <v>222</v>
      </c>
      <c r="V40" s="19">
        <v>2005</v>
      </c>
      <c r="W40" s="19" t="s">
        <v>1</v>
      </c>
      <c r="X40" s="19" t="s">
        <v>207</v>
      </c>
      <c r="Y40" s="19" t="s">
        <v>126</v>
      </c>
      <c r="AA40" s="1" t="str">
        <f t="shared" si="3"/>
        <v>Kreczmer Oliwier</v>
      </c>
      <c r="AB40" s="1">
        <f t="shared" si="5"/>
        <v>44952</v>
      </c>
      <c r="AC40" s="1">
        <f t="shared" si="6"/>
        <v>1075</v>
      </c>
      <c r="AD40" s="1" t="str">
        <f t="shared" si="7"/>
        <v>2018/2019</v>
      </c>
      <c r="AE40" s="1" t="str">
        <f t="shared" si="8"/>
        <v>2018-08-14</v>
      </c>
      <c r="AF40" s="1">
        <f t="shared" si="8"/>
        <v>44952</v>
      </c>
      <c r="AG40" s="1" t="str">
        <f t="shared" si="9"/>
        <v>M</v>
      </c>
      <c r="AH40" s="1">
        <f t="shared" si="11"/>
        <v>2005</v>
      </c>
      <c r="AI40" s="1" t="str">
        <f t="shared" si="11"/>
        <v>M</v>
      </c>
      <c r="AJ40" s="1" t="str">
        <f t="shared" si="11"/>
        <v>UKS GOSDIM Turawa</v>
      </c>
      <c r="AK40" s="1" t="str">
        <f t="shared" si="4"/>
        <v>UKS GOSDIM Turawa</v>
      </c>
      <c r="AL40" s="1" t="str">
        <f t="shared" si="10"/>
        <v>OPO</v>
      </c>
    </row>
    <row r="41" spans="1:38" ht="15.75">
      <c r="A41" s="8" t="s">
        <v>957</v>
      </c>
      <c r="B41" s="16">
        <v>47860</v>
      </c>
      <c r="C41" s="2">
        <v>5642</v>
      </c>
      <c r="D41" s="105" t="s">
        <v>1417</v>
      </c>
      <c r="E41" s="106">
        <v>43712</v>
      </c>
      <c r="F41" s="3" t="s">
        <v>1</v>
      </c>
      <c r="G41" s="6" t="s">
        <v>1409</v>
      </c>
      <c r="H41" s="16">
        <v>2005</v>
      </c>
      <c r="I41" s="2" t="s">
        <v>126</v>
      </c>
      <c r="J41" s="107" t="str">
        <f t="shared" si="1"/>
        <v>"KTS KŁODNICA Kędzierzyn-Koźle"</v>
      </c>
      <c r="K41" s="107" t="str">
        <f t="shared" si="2"/>
        <v>"KTS KŁODNICA Kędzierzyn-Koźle"</v>
      </c>
      <c r="L41" s="5" t="s">
        <v>126</v>
      </c>
      <c r="N41" s="19" t="s">
        <v>98</v>
      </c>
      <c r="O41" s="19">
        <v>1076</v>
      </c>
      <c r="P41" s="19" t="s">
        <v>1</v>
      </c>
      <c r="Q41" s="19" t="s">
        <v>185</v>
      </c>
      <c r="R41" s="19">
        <v>43591</v>
      </c>
      <c r="S41" s="19" t="s">
        <v>127</v>
      </c>
      <c r="T41" s="19" t="s">
        <v>224</v>
      </c>
      <c r="U41" s="19" t="s">
        <v>225</v>
      </c>
      <c r="V41" s="19">
        <v>2005</v>
      </c>
      <c r="W41" s="19" t="s">
        <v>1</v>
      </c>
      <c r="X41" s="19" t="s">
        <v>207</v>
      </c>
      <c r="Y41" s="19" t="s">
        <v>126</v>
      </c>
      <c r="AA41" s="1" t="str">
        <f t="shared" si="3"/>
        <v>Otte Marcin</v>
      </c>
      <c r="AB41" s="1">
        <f t="shared" si="5"/>
        <v>43591</v>
      </c>
      <c r="AC41" s="1">
        <f t="shared" si="6"/>
        <v>1076</v>
      </c>
      <c r="AD41" s="1" t="str">
        <f t="shared" si="7"/>
        <v>2018/2019</v>
      </c>
      <c r="AE41" s="1" t="str">
        <f t="shared" si="8"/>
        <v>2018-08-14</v>
      </c>
      <c r="AF41" s="1">
        <f t="shared" si="8"/>
        <v>43591</v>
      </c>
      <c r="AG41" s="1" t="str">
        <f t="shared" si="9"/>
        <v>M</v>
      </c>
      <c r="AH41" s="1">
        <f t="shared" si="11"/>
        <v>2005</v>
      </c>
      <c r="AI41" s="1" t="str">
        <f t="shared" si="11"/>
        <v>M</v>
      </c>
      <c r="AJ41" s="1" t="str">
        <f t="shared" si="11"/>
        <v>UKS GOSDIM Turawa</v>
      </c>
      <c r="AK41" s="1" t="str">
        <f t="shared" si="4"/>
        <v>UKS GOSDIM Turawa</v>
      </c>
      <c r="AL41" s="1" t="str">
        <f t="shared" si="10"/>
        <v>OPO</v>
      </c>
    </row>
    <row r="42" spans="1:38" ht="15.75">
      <c r="A42" s="8" t="s">
        <v>954</v>
      </c>
      <c r="B42" s="16">
        <v>44810</v>
      </c>
      <c r="C42" s="2">
        <v>5641</v>
      </c>
      <c r="D42" s="105" t="s">
        <v>1418</v>
      </c>
      <c r="E42" s="106">
        <v>43712</v>
      </c>
      <c r="F42" s="3" t="s">
        <v>1</v>
      </c>
      <c r="G42" s="6" t="s">
        <v>1409</v>
      </c>
      <c r="H42" s="16">
        <v>2003</v>
      </c>
      <c r="I42" s="2" t="s">
        <v>126</v>
      </c>
      <c r="J42" s="107" t="str">
        <f t="shared" si="1"/>
        <v>"KTS KŁODNICA Kędzierzyn-Koźle"</v>
      </c>
      <c r="K42" s="107" t="str">
        <f t="shared" si="2"/>
        <v>"KTS KŁODNICA Kędzierzyn-Koźle"</v>
      </c>
      <c r="L42" s="7" t="s">
        <v>126</v>
      </c>
      <c r="N42" s="19" t="s">
        <v>99</v>
      </c>
      <c r="O42" s="19">
        <v>1077</v>
      </c>
      <c r="P42" s="19" t="s">
        <v>1</v>
      </c>
      <c r="Q42" s="19" t="s">
        <v>185</v>
      </c>
      <c r="R42" s="19">
        <v>47317</v>
      </c>
      <c r="S42" s="19" t="s">
        <v>127</v>
      </c>
      <c r="T42" s="19" t="s">
        <v>227</v>
      </c>
      <c r="U42" s="19" t="s">
        <v>205</v>
      </c>
      <c r="V42" s="19">
        <v>2006</v>
      </c>
      <c r="W42" s="19" t="s">
        <v>1</v>
      </c>
      <c r="X42" s="19" t="s">
        <v>207</v>
      </c>
      <c r="Y42" s="19" t="s">
        <v>126</v>
      </c>
      <c r="AA42" s="1" t="str">
        <f t="shared" si="3"/>
        <v>Sobkow Szymon</v>
      </c>
      <c r="AB42" s="1">
        <f t="shared" si="5"/>
        <v>47317</v>
      </c>
      <c r="AC42" s="1">
        <f t="shared" si="6"/>
        <v>1077</v>
      </c>
      <c r="AD42" s="1" t="str">
        <f t="shared" si="7"/>
        <v>2018/2019</v>
      </c>
      <c r="AE42" s="1" t="str">
        <f t="shared" si="8"/>
        <v>2018-08-14</v>
      </c>
      <c r="AF42" s="1">
        <f t="shared" si="8"/>
        <v>47317</v>
      </c>
      <c r="AG42" s="1" t="str">
        <f t="shared" si="9"/>
        <v>M</v>
      </c>
      <c r="AH42" s="1">
        <f t="shared" si="11"/>
        <v>2006</v>
      </c>
      <c r="AI42" s="1" t="str">
        <f t="shared" si="11"/>
        <v>M</v>
      </c>
      <c r="AJ42" s="1" t="str">
        <f t="shared" si="11"/>
        <v>UKS GOSDIM Turawa</v>
      </c>
      <c r="AK42" s="1" t="str">
        <f t="shared" si="4"/>
        <v>UKS GOSDIM Turawa</v>
      </c>
      <c r="AL42" s="1" t="str">
        <f t="shared" si="10"/>
        <v>OPO</v>
      </c>
    </row>
    <row r="43" spans="1:38" ht="15.75">
      <c r="A43" s="8" t="s">
        <v>279</v>
      </c>
      <c r="B43" s="16">
        <v>45954</v>
      </c>
      <c r="C43" s="2">
        <v>5640</v>
      </c>
      <c r="D43" s="105" t="s">
        <v>1419</v>
      </c>
      <c r="E43" s="106">
        <v>43712</v>
      </c>
      <c r="F43" s="3" t="s">
        <v>1</v>
      </c>
      <c r="G43" s="6" t="s">
        <v>1409</v>
      </c>
      <c r="H43" s="16">
        <v>2002</v>
      </c>
      <c r="I43" s="2" t="s">
        <v>126</v>
      </c>
      <c r="J43" s="107" t="str">
        <f t="shared" si="1"/>
        <v>"KTS KŁODNICA Kędzierzyn-Koźle"</v>
      </c>
      <c r="K43" s="107" t="str">
        <f t="shared" si="2"/>
        <v>"KTS KŁODNICA Kędzierzyn-Koźle"</v>
      </c>
      <c r="L43" s="5" t="s">
        <v>126</v>
      </c>
      <c r="N43" s="19" t="s">
        <v>100</v>
      </c>
      <c r="O43" s="19">
        <v>1118</v>
      </c>
      <c r="P43" s="19" t="s">
        <v>4</v>
      </c>
      <c r="Q43" s="19" t="s">
        <v>228</v>
      </c>
      <c r="R43" s="19">
        <v>26505</v>
      </c>
      <c r="S43" s="19" t="s">
        <v>127</v>
      </c>
      <c r="T43" s="19" t="s">
        <v>229</v>
      </c>
      <c r="U43" s="19" t="s">
        <v>230</v>
      </c>
      <c r="V43" s="19">
        <v>1954</v>
      </c>
      <c r="W43" s="19" t="s">
        <v>1</v>
      </c>
      <c r="X43" s="19" t="s">
        <v>25</v>
      </c>
      <c r="Y43" s="19" t="s">
        <v>126</v>
      </c>
      <c r="AA43" s="1" t="str">
        <f t="shared" si="3"/>
        <v>Kleszcz Zdzisław</v>
      </c>
      <c r="AB43" s="1">
        <f t="shared" si="5"/>
        <v>26505</v>
      </c>
      <c r="AC43" s="1">
        <f t="shared" si="6"/>
        <v>1118</v>
      </c>
      <c r="AD43" s="1" t="str">
        <f t="shared" si="7"/>
        <v>2018/2019</v>
      </c>
      <c r="AE43" s="1" t="str">
        <f t="shared" si="8"/>
        <v>2018-08-16</v>
      </c>
      <c r="AF43" s="1">
        <f t="shared" si="8"/>
        <v>26505</v>
      </c>
      <c r="AG43" s="1" t="str">
        <f t="shared" si="9"/>
        <v>S</v>
      </c>
      <c r="AH43" s="1">
        <f t="shared" si="11"/>
        <v>1954</v>
      </c>
      <c r="AI43" s="1" t="str">
        <f t="shared" si="11"/>
        <v>M</v>
      </c>
      <c r="AJ43" s="1" t="str">
        <f t="shared" si="11"/>
        <v>OKS Olesno</v>
      </c>
      <c r="AK43" s="1" t="str">
        <f t="shared" si="4"/>
        <v>OKS Olesno</v>
      </c>
      <c r="AL43" s="1" t="str">
        <f t="shared" si="10"/>
        <v>OPO</v>
      </c>
    </row>
    <row r="44" spans="1:38" ht="15.75">
      <c r="A44" s="8" t="s">
        <v>949</v>
      </c>
      <c r="B44" s="16">
        <v>32261</v>
      </c>
      <c r="C44" s="2">
        <v>5639</v>
      </c>
      <c r="D44" s="105" t="s">
        <v>1420</v>
      </c>
      <c r="E44" s="106">
        <v>43712</v>
      </c>
      <c r="F44" s="3" t="s">
        <v>1</v>
      </c>
      <c r="G44" s="6" t="s">
        <v>1409</v>
      </c>
      <c r="H44" s="16">
        <v>2002</v>
      </c>
      <c r="I44" s="11" t="s">
        <v>126</v>
      </c>
      <c r="J44" s="107" t="str">
        <f t="shared" si="1"/>
        <v>"KTS KŁODNICA Kędzierzyn-Koźle"</v>
      </c>
      <c r="K44" s="107" t="str">
        <f t="shared" si="2"/>
        <v>"KTS KŁODNICA Kędzierzyn-Koźle"</v>
      </c>
      <c r="L44" s="5" t="s">
        <v>126</v>
      </c>
      <c r="N44" s="19" t="s">
        <v>101</v>
      </c>
      <c r="O44" s="19">
        <v>1119</v>
      </c>
      <c r="P44" s="19" t="s">
        <v>4</v>
      </c>
      <c r="Q44" s="19" t="s">
        <v>228</v>
      </c>
      <c r="R44" s="19">
        <v>25609</v>
      </c>
      <c r="S44" s="19" t="s">
        <v>127</v>
      </c>
      <c r="T44" s="19" t="s">
        <v>232</v>
      </c>
      <c r="U44" s="19" t="s">
        <v>233</v>
      </c>
      <c r="V44" s="19">
        <v>1992</v>
      </c>
      <c r="W44" s="19" t="s">
        <v>1</v>
      </c>
      <c r="X44" s="19" t="s">
        <v>25</v>
      </c>
      <c r="Y44" s="19" t="s">
        <v>126</v>
      </c>
      <c r="AA44" s="1" t="str">
        <f t="shared" si="3"/>
        <v>Kaczmarzyk Damian</v>
      </c>
      <c r="AB44" s="1">
        <f t="shared" si="5"/>
        <v>25609</v>
      </c>
      <c r="AC44" s="1">
        <f t="shared" si="6"/>
        <v>1119</v>
      </c>
      <c r="AD44" s="1" t="str">
        <f t="shared" si="7"/>
        <v>2018/2019</v>
      </c>
      <c r="AE44" s="1" t="str">
        <f t="shared" si="8"/>
        <v>2018-08-16</v>
      </c>
      <c r="AF44" s="1">
        <f t="shared" si="8"/>
        <v>25609</v>
      </c>
      <c r="AG44" s="1" t="str">
        <f t="shared" si="9"/>
        <v>S</v>
      </c>
      <c r="AH44" s="1">
        <f t="shared" si="11"/>
        <v>1992</v>
      </c>
      <c r="AI44" s="1" t="str">
        <f t="shared" si="11"/>
        <v>M</v>
      </c>
      <c r="AJ44" s="1" t="str">
        <f t="shared" si="11"/>
        <v>OKS Olesno</v>
      </c>
      <c r="AK44" s="1" t="str">
        <f t="shared" si="4"/>
        <v>OKS Olesno</v>
      </c>
      <c r="AL44" s="1" t="str">
        <f t="shared" si="10"/>
        <v>OPO</v>
      </c>
    </row>
    <row r="45" spans="1:38" ht="15.75">
      <c r="A45" s="8" t="s">
        <v>946</v>
      </c>
      <c r="B45" s="16">
        <v>47814</v>
      </c>
      <c r="C45" s="2">
        <v>5638</v>
      </c>
      <c r="D45" s="105" t="s">
        <v>1421</v>
      </c>
      <c r="E45" s="106">
        <v>43712</v>
      </c>
      <c r="F45" s="3" t="s">
        <v>1</v>
      </c>
      <c r="G45" s="6" t="s">
        <v>1409</v>
      </c>
      <c r="H45" s="16">
        <v>2002</v>
      </c>
      <c r="I45" s="2" t="s">
        <v>126</v>
      </c>
      <c r="J45" s="107" t="str">
        <f t="shared" si="1"/>
        <v>"KTS KŁODNICA Kędzierzyn-Koźle"</v>
      </c>
      <c r="K45" s="107" t="str">
        <f t="shared" si="2"/>
        <v>"KTS KŁODNICA Kędzierzyn-Koźle"</v>
      </c>
      <c r="L45" s="5" t="s">
        <v>126</v>
      </c>
      <c r="N45" s="19" t="s">
        <v>234</v>
      </c>
      <c r="O45" s="19">
        <v>1120</v>
      </c>
      <c r="P45" s="19" t="s">
        <v>4</v>
      </c>
      <c r="Q45" s="19" t="s">
        <v>228</v>
      </c>
      <c r="R45" s="19">
        <v>35532</v>
      </c>
      <c r="S45" s="19" t="s">
        <v>127</v>
      </c>
      <c r="T45" s="19" t="s">
        <v>235</v>
      </c>
      <c r="U45" s="19" t="s">
        <v>236</v>
      </c>
      <c r="V45" s="19">
        <v>1961</v>
      </c>
      <c r="W45" s="19" t="s">
        <v>1</v>
      </c>
      <c r="X45" s="19" t="s">
        <v>25</v>
      </c>
      <c r="Y45" s="19" t="s">
        <v>126</v>
      </c>
      <c r="AA45" s="1" t="str">
        <f t="shared" si="3"/>
        <v>Pawłowski Dariusz</v>
      </c>
      <c r="AB45" s="1">
        <f t="shared" si="5"/>
        <v>35532</v>
      </c>
      <c r="AC45" s="1">
        <f t="shared" si="6"/>
        <v>1120</v>
      </c>
      <c r="AD45" s="1" t="str">
        <f t="shared" si="7"/>
        <v>2018/2019</v>
      </c>
      <c r="AE45" s="1" t="str">
        <f t="shared" si="8"/>
        <v>2018-08-16</v>
      </c>
      <c r="AF45" s="1">
        <f t="shared" si="8"/>
        <v>35532</v>
      </c>
      <c r="AG45" s="1" t="str">
        <f t="shared" si="9"/>
        <v>S</v>
      </c>
      <c r="AH45" s="1">
        <f t="shared" si="11"/>
        <v>1961</v>
      </c>
      <c r="AI45" s="1" t="str">
        <f t="shared" si="11"/>
        <v>M</v>
      </c>
      <c r="AJ45" s="1" t="str">
        <f t="shared" si="11"/>
        <v>OKS Olesno</v>
      </c>
      <c r="AK45" s="1" t="str">
        <f t="shared" si="4"/>
        <v>OKS Olesno</v>
      </c>
      <c r="AL45" s="1" t="str">
        <f t="shared" si="10"/>
        <v>OPO</v>
      </c>
    </row>
    <row r="46" spans="1:38" ht="15.75">
      <c r="A46" s="8" t="s">
        <v>943</v>
      </c>
      <c r="B46" s="16">
        <v>44823</v>
      </c>
      <c r="C46" s="2">
        <v>5637</v>
      </c>
      <c r="D46" s="105" t="s">
        <v>1422</v>
      </c>
      <c r="E46" s="106">
        <v>43712</v>
      </c>
      <c r="F46" s="3" t="s">
        <v>1</v>
      </c>
      <c r="G46" s="6" t="s">
        <v>1409</v>
      </c>
      <c r="H46" s="16">
        <v>2006</v>
      </c>
      <c r="I46" s="2" t="s">
        <v>126</v>
      </c>
      <c r="J46" s="107" t="str">
        <f t="shared" si="1"/>
        <v>"KTS KŁODNICA Kędzierzyn-Koźle"</v>
      </c>
      <c r="K46" s="107" t="str">
        <f t="shared" si="2"/>
        <v>"KTS KŁODNICA Kędzierzyn-Koźle"</v>
      </c>
      <c r="L46" s="5" t="s">
        <v>126</v>
      </c>
      <c r="N46" s="19" t="s">
        <v>237</v>
      </c>
      <c r="O46" s="19">
        <v>1121</v>
      </c>
      <c r="P46" s="19" t="s">
        <v>4</v>
      </c>
      <c r="Q46" s="19" t="s">
        <v>228</v>
      </c>
      <c r="R46" s="19">
        <v>29714</v>
      </c>
      <c r="S46" s="19" t="s">
        <v>127</v>
      </c>
      <c r="T46" s="19" t="s">
        <v>238</v>
      </c>
      <c r="U46" s="19" t="s">
        <v>195</v>
      </c>
      <c r="V46" s="19">
        <v>1994</v>
      </c>
      <c r="W46" s="19" t="s">
        <v>1</v>
      </c>
      <c r="X46" s="19" t="s">
        <v>25</v>
      </c>
      <c r="Y46" s="19" t="s">
        <v>126</v>
      </c>
      <c r="AA46" s="1" t="str">
        <f t="shared" si="3"/>
        <v>Cyndera Jakub</v>
      </c>
      <c r="AB46" s="1">
        <f t="shared" si="5"/>
        <v>29714</v>
      </c>
      <c r="AC46" s="1">
        <f t="shared" si="6"/>
        <v>1121</v>
      </c>
      <c r="AD46" s="1" t="str">
        <f t="shared" si="7"/>
        <v>2018/2019</v>
      </c>
      <c r="AE46" s="1" t="str">
        <f t="shared" si="8"/>
        <v>2018-08-16</v>
      </c>
      <c r="AF46" s="1">
        <f t="shared" si="8"/>
        <v>29714</v>
      </c>
      <c r="AG46" s="1" t="str">
        <f t="shared" si="9"/>
        <v>S</v>
      </c>
      <c r="AH46" s="1">
        <f t="shared" si="11"/>
        <v>1994</v>
      </c>
      <c r="AI46" s="1" t="str">
        <f t="shared" si="11"/>
        <v>M</v>
      </c>
      <c r="AJ46" s="1" t="str">
        <f t="shared" si="11"/>
        <v>OKS Olesno</v>
      </c>
      <c r="AK46" s="1" t="str">
        <f t="shared" si="4"/>
        <v>OKS Olesno</v>
      </c>
      <c r="AL46" s="1" t="str">
        <f t="shared" si="10"/>
        <v>OPO</v>
      </c>
    </row>
    <row r="47" spans="1:38" ht="15.75">
      <c r="A47" s="8" t="s">
        <v>1423</v>
      </c>
      <c r="B47" s="16">
        <v>47818</v>
      </c>
      <c r="C47" s="2">
        <v>5636</v>
      </c>
      <c r="D47" s="105" t="s">
        <v>1424</v>
      </c>
      <c r="E47" s="106">
        <v>43712</v>
      </c>
      <c r="F47" s="3" t="s">
        <v>1</v>
      </c>
      <c r="G47" s="6" t="s">
        <v>1409</v>
      </c>
      <c r="H47" s="16">
        <v>2006</v>
      </c>
      <c r="I47" s="11" t="s">
        <v>126</v>
      </c>
      <c r="J47" s="107" t="str">
        <f t="shared" si="1"/>
        <v>"KTS KŁODNICA Kędzierzyn-Koźle"</v>
      </c>
      <c r="K47" s="107" t="str">
        <f t="shared" si="2"/>
        <v>"KTS KŁODNICA Kędzierzyn-Koźle"</v>
      </c>
      <c r="L47" s="5" t="s">
        <v>126</v>
      </c>
      <c r="N47" s="19" t="s">
        <v>239</v>
      </c>
      <c r="O47" s="19">
        <v>1122</v>
      </c>
      <c r="P47" s="19" t="s">
        <v>4</v>
      </c>
      <c r="Q47" s="19" t="s">
        <v>228</v>
      </c>
      <c r="R47" s="19">
        <v>37599</v>
      </c>
      <c r="S47" s="19" t="s">
        <v>127</v>
      </c>
      <c r="T47" s="19" t="s">
        <v>240</v>
      </c>
      <c r="U47" s="19" t="s">
        <v>241</v>
      </c>
      <c r="V47" s="19">
        <v>1998</v>
      </c>
      <c r="W47" s="19" t="s">
        <v>1</v>
      </c>
      <c r="X47" s="19" t="s">
        <v>25</v>
      </c>
      <c r="Y47" s="19" t="s">
        <v>126</v>
      </c>
      <c r="AA47" s="1" t="str">
        <f t="shared" si="3"/>
        <v>Polok Michał</v>
      </c>
      <c r="AB47" s="1">
        <f t="shared" si="5"/>
        <v>37599</v>
      </c>
      <c r="AC47" s="1">
        <f t="shared" si="6"/>
        <v>1122</v>
      </c>
      <c r="AD47" s="1" t="str">
        <f t="shared" si="7"/>
        <v>2018/2019</v>
      </c>
      <c r="AE47" s="1" t="str">
        <f t="shared" si="8"/>
        <v>2018-08-16</v>
      </c>
      <c r="AF47" s="1">
        <f t="shared" si="8"/>
        <v>37599</v>
      </c>
      <c r="AG47" s="1" t="str">
        <f t="shared" si="9"/>
        <v>S</v>
      </c>
      <c r="AH47" s="1">
        <f t="shared" si="11"/>
        <v>1998</v>
      </c>
      <c r="AI47" s="1" t="str">
        <f t="shared" si="11"/>
        <v>M</v>
      </c>
      <c r="AJ47" s="1" t="str">
        <f t="shared" si="11"/>
        <v>OKS Olesno</v>
      </c>
      <c r="AK47" s="1" t="str">
        <f t="shared" si="4"/>
        <v>OKS Olesno</v>
      </c>
      <c r="AL47" s="1" t="str">
        <f t="shared" si="10"/>
        <v>OPO</v>
      </c>
    </row>
    <row r="48" spans="1:38" ht="15.75">
      <c r="A48" s="8" t="s">
        <v>1425</v>
      </c>
      <c r="B48" s="16">
        <v>51010</v>
      </c>
      <c r="C48" s="2">
        <v>5498</v>
      </c>
      <c r="D48" s="105" t="s">
        <v>1426</v>
      </c>
      <c r="E48" s="106">
        <v>43712</v>
      </c>
      <c r="F48" s="3" t="s">
        <v>1</v>
      </c>
      <c r="G48" s="6" t="s">
        <v>1376</v>
      </c>
      <c r="H48" s="16">
        <v>2006</v>
      </c>
      <c r="I48" s="2" t="s">
        <v>126</v>
      </c>
      <c r="J48" s="107" t="str">
        <f t="shared" si="1"/>
        <v>"STS GMINA Strzelce Opolskie"</v>
      </c>
      <c r="K48" s="107" t="str">
        <f t="shared" si="2"/>
        <v>"STS GMINA Strzelce Opolskie"</v>
      </c>
      <c r="L48" s="5" t="s">
        <v>126</v>
      </c>
      <c r="N48" s="19" t="s">
        <v>242</v>
      </c>
      <c r="O48" s="19">
        <v>1123</v>
      </c>
      <c r="P48" s="19" t="s">
        <v>4</v>
      </c>
      <c r="Q48" s="19" t="s">
        <v>228</v>
      </c>
      <c r="R48" s="19">
        <v>26516</v>
      </c>
      <c r="S48" s="19" t="s">
        <v>127</v>
      </c>
      <c r="T48" s="19" t="s">
        <v>243</v>
      </c>
      <c r="U48" s="19" t="s">
        <v>244</v>
      </c>
      <c r="V48" s="19">
        <v>1996</v>
      </c>
      <c r="W48" s="19" t="s">
        <v>1</v>
      </c>
      <c r="X48" s="19" t="s">
        <v>25</v>
      </c>
      <c r="Y48" s="19" t="s">
        <v>126</v>
      </c>
      <c r="AA48" s="1" t="str">
        <f t="shared" si="3"/>
        <v>Piecka Patryk</v>
      </c>
      <c r="AB48" s="1">
        <f t="shared" si="5"/>
        <v>26516</v>
      </c>
      <c r="AC48" s="1">
        <f t="shared" si="6"/>
        <v>1123</v>
      </c>
      <c r="AD48" s="1" t="str">
        <f t="shared" si="7"/>
        <v>2018/2019</v>
      </c>
      <c r="AE48" s="1" t="str">
        <f t="shared" si="8"/>
        <v>2018-08-16</v>
      </c>
      <c r="AF48" s="1">
        <f t="shared" si="8"/>
        <v>26516</v>
      </c>
      <c r="AG48" s="1" t="str">
        <f t="shared" si="9"/>
        <v>S</v>
      </c>
      <c r="AH48" s="1">
        <f t="shared" si="11"/>
        <v>1996</v>
      </c>
      <c r="AI48" s="1" t="str">
        <f t="shared" si="11"/>
        <v>M</v>
      </c>
      <c r="AJ48" s="1" t="str">
        <f t="shared" si="11"/>
        <v>OKS Olesno</v>
      </c>
      <c r="AK48" s="1" t="str">
        <f t="shared" si="4"/>
        <v>OKS Olesno</v>
      </c>
      <c r="AL48" s="1" t="str">
        <f t="shared" si="10"/>
        <v>OPO</v>
      </c>
    </row>
    <row r="49" spans="1:38" ht="15.75">
      <c r="A49" s="8" t="s">
        <v>1427</v>
      </c>
      <c r="B49" s="16">
        <v>52232</v>
      </c>
      <c r="C49" s="2">
        <v>5497</v>
      </c>
      <c r="D49" s="105" t="s">
        <v>1428</v>
      </c>
      <c r="E49" s="106">
        <v>43712</v>
      </c>
      <c r="F49" s="3" t="s">
        <v>106</v>
      </c>
      <c r="G49" s="6" t="s">
        <v>1376</v>
      </c>
      <c r="H49" s="16">
        <v>2004</v>
      </c>
      <c r="I49" s="2" t="s">
        <v>126</v>
      </c>
      <c r="J49" s="107" t="str">
        <f t="shared" si="1"/>
        <v>"STS GMINA Strzelce Opolskie"</v>
      </c>
      <c r="K49" s="107" t="str">
        <f t="shared" si="2"/>
        <v>"STS GMINA Strzelce Opolskie"</v>
      </c>
      <c r="L49" s="5" t="s">
        <v>126</v>
      </c>
      <c r="N49" s="19" t="s">
        <v>246</v>
      </c>
      <c r="O49" s="19">
        <v>1124</v>
      </c>
      <c r="P49" s="19" t="s">
        <v>4</v>
      </c>
      <c r="Q49" s="19" t="s">
        <v>228</v>
      </c>
      <c r="R49" s="19">
        <v>22884</v>
      </c>
      <c r="S49" s="19" t="s">
        <v>127</v>
      </c>
      <c r="T49" s="19" t="s">
        <v>247</v>
      </c>
      <c r="U49" s="19" t="s">
        <v>189</v>
      </c>
      <c r="V49" s="19">
        <v>1987</v>
      </c>
      <c r="W49" s="19" t="s">
        <v>1</v>
      </c>
      <c r="X49" s="19" t="s">
        <v>25</v>
      </c>
      <c r="Y49" s="19" t="s">
        <v>126</v>
      </c>
      <c r="AA49" s="1" t="str">
        <f t="shared" si="3"/>
        <v>Kwaśniewski Przemysław</v>
      </c>
      <c r="AB49" s="1">
        <f t="shared" si="5"/>
        <v>22884</v>
      </c>
      <c r="AC49" s="1">
        <f t="shared" si="6"/>
        <v>1124</v>
      </c>
      <c r="AD49" s="1" t="str">
        <f t="shared" si="7"/>
        <v>2018/2019</v>
      </c>
      <c r="AE49" s="1" t="str">
        <f t="shared" si="8"/>
        <v>2018-08-16</v>
      </c>
      <c r="AF49" s="1">
        <f t="shared" si="8"/>
        <v>22884</v>
      </c>
      <c r="AG49" s="1" t="str">
        <f t="shared" si="9"/>
        <v>S</v>
      </c>
      <c r="AH49" s="1">
        <f t="shared" si="11"/>
        <v>1987</v>
      </c>
      <c r="AI49" s="1" t="str">
        <f t="shared" si="11"/>
        <v>M</v>
      </c>
      <c r="AJ49" s="1" t="str">
        <f t="shared" si="11"/>
        <v>OKS Olesno</v>
      </c>
      <c r="AK49" s="1" t="str">
        <f t="shared" si="4"/>
        <v>OKS Olesno</v>
      </c>
      <c r="AL49" s="1" t="str">
        <f t="shared" si="10"/>
        <v>OPO</v>
      </c>
    </row>
    <row r="50" spans="1:38" ht="15.75">
      <c r="A50" s="8" t="s">
        <v>320</v>
      </c>
      <c r="B50" s="16">
        <v>22544</v>
      </c>
      <c r="C50" s="2">
        <v>5496</v>
      </c>
      <c r="D50" s="105" t="s">
        <v>1429</v>
      </c>
      <c r="E50" s="106">
        <v>43712</v>
      </c>
      <c r="F50" s="3" t="s">
        <v>4</v>
      </c>
      <c r="G50" s="6" t="s">
        <v>1376</v>
      </c>
      <c r="H50" s="16">
        <v>1993</v>
      </c>
      <c r="I50" s="2" t="s">
        <v>126</v>
      </c>
      <c r="J50" s="107" t="str">
        <f t="shared" si="1"/>
        <v>"STS GMINA Strzelce Opolskie"</v>
      </c>
      <c r="K50" s="107" t="str">
        <f t="shared" si="2"/>
        <v>"STS GMINA Strzelce Opolskie"</v>
      </c>
      <c r="L50" s="5" t="s">
        <v>126</v>
      </c>
      <c r="N50" s="19" t="s">
        <v>250</v>
      </c>
      <c r="O50" s="19">
        <v>1345</v>
      </c>
      <c r="P50" s="19" t="s">
        <v>4</v>
      </c>
      <c r="Q50" s="19" t="s">
        <v>249</v>
      </c>
      <c r="R50" s="19">
        <v>31962</v>
      </c>
      <c r="S50" s="19" t="s">
        <v>127</v>
      </c>
      <c r="T50" s="19" t="s">
        <v>251</v>
      </c>
      <c r="U50" s="19" t="s">
        <v>252</v>
      </c>
      <c r="V50" s="19">
        <v>1967</v>
      </c>
      <c r="W50" s="19" t="s">
        <v>1</v>
      </c>
      <c r="X50" s="19" t="s">
        <v>12</v>
      </c>
      <c r="Y50" s="19" t="s">
        <v>126</v>
      </c>
      <c r="AA50" s="1" t="str">
        <f t="shared" si="3"/>
        <v>Bubiak Zbigniew</v>
      </c>
      <c r="AB50" s="1">
        <f t="shared" si="5"/>
        <v>31962</v>
      </c>
      <c r="AC50" s="1">
        <f t="shared" si="6"/>
        <v>1345</v>
      </c>
      <c r="AD50" s="1" t="str">
        <f t="shared" si="7"/>
        <v>2018/2019</v>
      </c>
      <c r="AE50" s="1" t="str">
        <f t="shared" si="8"/>
        <v>2018-08-19</v>
      </c>
      <c r="AF50" s="1">
        <f t="shared" si="8"/>
        <v>31962</v>
      </c>
      <c r="AG50" s="1" t="str">
        <f t="shared" si="9"/>
        <v>S</v>
      </c>
      <c r="AH50" s="1">
        <f t="shared" si="11"/>
        <v>1967</v>
      </c>
      <c r="AI50" s="1" t="str">
        <f t="shared" si="11"/>
        <v>M</v>
      </c>
      <c r="AJ50" s="1" t="str">
        <f t="shared" si="11"/>
        <v>KTS LEW Głubczyce</v>
      </c>
      <c r="AK50" s="1" t="str">
        <f t="shared" si="4"/>
        <v>KTS LEW Głubczyce</v>
      </c>
      <c r="AL50" s="1" t="str">
        <f t="shared" si="10"/>
        <v>OPO</v>
      </c>
    </row>
    <row r="51" spans="1:38" ht="15.75">
      <c r="A51" s="8" t="s">
        <v>1430</v>
      </c>
      <c r="B51" s="16">
        <v>50892</v>
      </c>
      <c r="C51" s="2">
        <v>5495</v>
      </c>
      <c r="D51" s="105" t="s">
        <v>1431</v>
      </c>
      <c r="E51" s="106">
        <v>43712</v>
      </c>
      <c r="F51" s="3" t="s">
        <v>1</v>
      </c>
      <c r="G51" s="6" t="s">
        <v>1376</v>
      </c>
      <c r="H51" s="11">
        <v>2008</v>
      </c>
      <c r="I51" s="14" t="s">
        <v>126</v>
      </c>
      <c r="J51" s="107" t="str">
        <f t="shared" si="1"/>
        <v>"STS GMINA Strzelce Opolskie"</v>
      </c>
      <c r="K51" s="107" t="str">
        <f t="shared" si="2"/>
        <v>"STS GMINA Strzelce Opolskie"</v>
      </c>
      <c r="L51" s="5" t="s">
        <v>126</v>
      </c>
      <c r="N51" s="19" t="s">
        <v>254</v>
      </c>
      <c r="O51" s="19">
        <v>1346</v>
      </c>
      <c r="P51" s="19" t="s">
        <v>4</v>
      </c>
      <c r="Q51" s="19" t="s">
        <v>249</v>
      </c>
      <c r="R51" s="19">
        <v>29195</v>
      </c>
      <c r="S51" s="19" t="s">
        <v>127</v>
      </c>
      <c r="T51" s="19" t="s">
        <v>255</v>
      </c>
      <c r="U51" s="19" t="s">
        <v>178</v>
      </c>
      <c r="V51" s="19">
        <v>1970</v>
      </c>
      <c r="W51" s="19" t="s">
        <v>1</v>
      </c>
      <c r="X51" s="19" t="s">
        <v>12</v>
      </c>
      <c r="Y51" s="19" t="s">
        <v>126</v>
      </c>
      <c r="AA51" s="1" t="str">
        <f t="shared" si="3"/>
        <v>Góralski Adam</v>
      </c>
      <c r="AB51" s="1">
        <f t="shared" si="5"/>
        <v>29195</v>
      </c>
      <c r="AC51" s="1">
        <f t="shared" si="6"/>
        <v>1346</v>
      </c>
      <c r="AD51" s="1" t="str">
        <f t="shared" si="7"/>
        <v>2018/2019</v>
      </c>
      <c r="AE51" s="1" t="str">
        <f t="shared" si="8"/>
        <v>2018-08-19</v>
      </c>
      <c r="AF51" s="1">
        <f t="shared" si="8"/>
        <v>29195</v>
      </c>
      <c r="AG51" s="1" t="str">
        <f t="shared" si="9"/>
        <v>S</v>
      </c>
      <c r="AH51" s="1">
        <f t="shared" si="11"/>
        <v>1970</v>
      </c>
      <c r="AI51" s="1" t="str">
        <f t="shared" si="11"/>
        <v>M</v>
      </c>
      <c r="AJ51" s="1" t="str">
        <f t="shared" si="11"/>
        <v>KTS LEW Głubczyce</v>
      </c>
      <c r="AK51" s="1" t="str">
        <f t="shared" si="4"/>
        <v>KTS LEW Głubczyce</v>
      </c>
      <c r="AL51" s="1" t="str">
        <f t="shared" si="10"/>
        <v>OPO</v>
      </c>
    </row>
    <row r="52" spans="1:38" ht="15.75">
      <c r="A52" s="8" t="s">
        <v>1432</v>
      </c>
      <c r="B52" s="16">
        <v>50893</v>
      </c>
      <c r="C52" s="2">
        <v>5494</v>
      </c>
      <c r="D52" s="105" t="s">
        <v>1433</v>
      </c>
      <c r="E52" s="106">
        <v>43712</v>
      </c>
      <c r="F52" s="3" t="s">
        <v>1</v>
      </c>
      <c r="G52" s="6" t="s">
        <v>1376</v>
      </c>
      <c r="H52" s="16">
        <v>2006</v>
      </c>
      <c r="I52" s="2" t="s">
        <v>126</v>
      </c>
      <c r="J52" s="107" t="str">
        <f t="shared" si="1"/>
        <v>"STS GMINA Strzelce Opolskie"</v>
      </c>
      <c r="K52" s="107" t="str">
        <f t="shared" si="2"/>
        <v>"STS GMINA Strzelce Opolskie"</v>
      </c>
      <c r="L52" s="5" t="s">
        <v>126</v>
      </c>
      <c r="N52" s="19" t="s">
        <v>256</v>
      </c>
      <c r="O52" s="19">
        <v>1347</v>
      </c>
      <c r="P52" s="19" t="s">
        <v>4</v>
      </c>
      <c r="Q52" s="19" t="s">
        <v>249</v>
      </c>
      <c r="R52" s="19">
        <v>47932</v>
      </c>
      <c r="S52" s="19" t="s">
        <v>257</v>
      </c>
      <c r="T52" s="19" t="s">
        <v>258</v>
      </c>
      <c r="U52" s="19" t="s">
        <v>259</v>
      </c>
      <c r="V52" s="19">
        <v>1981</v>
      </c>
      <c r="W52" s="19" t="s">
        <v>1</v>
      </c>
      <c r="X52" s="19" t="s">
        <v>12</v>
      </c>
      <c r="Y52" s="19" t="s">
        <v>126</v>
      </c>
      <c r="AA52" s="1" t="str">
        <f t="shared" si="3"/>
        <v>Moravec Borek</v>
      </c>
      <c r="AB52" s="1">
        <f t="shared" si="5"/>
        <v>47932</v>
      </c>
      <c r="AC52" s="1">
        <f t="shared" si="6"/>
        <v>1347</v>
      </c>
      <c r="AD52" s="1" t="str">
        <f t="shared" si="7"/>
        <v>2018/2019</v>
      </c>
      <c r="AE52" s="1" t="str">
        <f t="shared" si="8"/>
        <v>2018-08-19</v>
      </c>
      <c r="AF52" s="1">
        <f t="shared" si="8"/>
        <v>47932</v>
      </c>
      <c r="AG52" s="1" t="str">
        <f t="shared" si="9"/>
        <v>S</v>
      </c>
      <c r="AH52" s="1">
        <f t="shared" si="11"/>
        <v>1981</v>
      </c>
      <c r="AI52" s="1" t="str">
        <f t="shared" si="11"/>
        <v>M</v>
      </c>
      <c r="AJ52" s="1" t="str">
        <f t="shared" si="11"/>
        <v>KTS LEW Głubczyce</v>
      </c>
      <c r="AK52" s="1" t="str">
        <f t="shared" si="4"/>
        <v>KTS LEW Głubczyce</v>
      </c>
      <c r="AL52" s="1" t="str">
        <f t="shared" si="10"/>
        <v>OPO</v>
      </c>
    </row>
    <row r="53" spans="1:38" ht="15.75">
      <c r="A53" s="8" t="s">
        <v>1163</v>
      </c>
      <c r="B53" s="16">
        <v>50213</v>
      </c>
      <c r="C53" s="2">
        <v>5493</v>
      </c>
      <c r="D53" s="105" t="s">
        <v>1434</v>
      </c>
      <c r="E53" s="106">
        <v>43712</v>
      </c>
      <c r="F53" s="3" t="s">
        <v>1</v>
      </c>
      <c r="G53" s="6" t="s">
        <v>1376</v>
      </c>
      <c r="H53" s="16">
        <v>2010</v>
      </c>
      <c r="I53" s="2" t="s">
        <v>126</v>
      </c>
      <c r="J53" s="107" t="str">
        <f t="shared" si="1"/>
        <v>"STS GMINA Strzelce Opolskie"</v>
      </c>
      <c r="K53" s="107" t="str">
        <f t="shared" si="2"/>
        <v>"STS GMINA Strzelce Opolskie"</v>
      </c>
      <c r="L53" s="5" t="s">
        <v>126</v>
      </c>
      <c r="N53" s="19" t="s">
        <v>260</v>
      </c>
      <c r="O53" s="19">
        <v>1348</v>
      </c>
      <c r="P53" s="19" t="s">
        <v>4</v>
      </c>
      <c r="Q53" s="19" t="s">
        <v>249</v>
      </c>
      <c r="R53" s="19">
        <v>14356</v>
      </c>
      <c r="S53" s="19" t="s">
        <v>127</v>
      </c>
      <c r="T53" s="19" t="s">
        <v>261</v>
      </c>
      <c r="U53" s="19" t="s">
        <v>262</v>
      </c>
      <c r="V53" s="19">
        <v>1989</v>
      </c>
      <c r="W53" s="19" t="s">
        <v>1</v>
      </c>
      <c r="X53" s="19" t="s">
        <v>12</v>
      </c>
      <c r="Y53" s="19" t="s">
        <v>126</v>
      </c>
      <c r="AA53" s="1" t="str">
        <f t="shared" si="3"/>
        <v>Pustołka Bartosz</v>
      </c>
      <c r="AB53" s="1">
        <f t="shared" si="5"/>
        <v>14356</v>
      </c>
      <c r="AC53" s="1">
        <f t="shared" si="6"/>
        <v>1348</v>
      </c>
      <c r="AD53" s="1" t="str">
        <f t="shared" si="7"/>
        <v>2018/2019</v>
      </c>
      <c r="AE53" s="1" t="str">
        <f t="shared" si="8"/>
        <v>2018-08-19</v>
      </c>
      <c r="AF53" s="1">
        <f t="shared" si="8"/>
        <v>14356</v>
      </c>
      <c r="AG53" s="1" t="str">
        <f t="shared" si="9"/>
        <v>S</v>
      </c>
      <c r="AH53" s="1">
        <f t="shared" si="11"/>
        <v>1989</v>
      </c>
      <c r="AI53" s="1" t="str">
        <f t="shared" si="11"/>
        <v>M</v>
      </c>
      <c r="AJ53" s="1" t="str">
        <f t="shared" si="11"/>
        <v>KTS LEW Głubczyce</v>
      </c>
      <c r="AK53" s="1" t="str">
        <f t="shared" si="4"/>
        <v>KTS LEW Głubczyce</v>
      </c>
      <c r="AL53" s="1" t="str">
        <f t="shared" si="10"/>
        <v>OPO</v>
      </c>
    </row>
    <row r="54" spans="1:38" ht="15.75">
      <c r="A54" s="8" t="s">
        <v>1435</v>
      </c>
      <c r="B54" s="16">
        <v>51174</v>
      </c>
      <c r="C54" s="2">
        <v>5492</v>
      </c>
      <c r="D54" s="105" t="s">
        <v>1436</v>
      </c>
      <c r="E54" s="106">
        <v>43712</v>
      </c>
      <c r="F54" s="3" t="s">
        <v>1</v>
      </c>
      <c r="G54" s="6" t="s">
        <v>1376</v>
      </c>
      <c r="H54" s="16">
        <v>2008</v>
      </c>
      <c r="I54" s="2" t="s">
        <v>126</v>
      </c>
      <c r="J54" s="107" t="str">
        <f t="shared" si="1"/>
        <v>"STS GMINA Strzelce Opolskie"</v>
      </c>
      <c r="K54" s="107" t="str">
        <f t="shared" si="2"/>
        <v>"STS GMINA Strzelce Opolskie"</v>
      </c>
      <c r="L54" s="5" t="s">
        <v>126</v>
      </c>
      <c r="N54" s="19" t="s">
        <v>264</v>
      </c>
      <c r="O54" s="19">
        <v>1349</v>
      </c>
      <c r="P54" s="19" t="s">
        <v>4</v>
      </c>
      <c r="Q54" s="19" t="s">
        <v>249</v>
      </c>
      <c r="R54" s="19">
        <v>47115</v>
      </c>
      <c r="S54" s="19" t="s">
        <v>127</v>
      </c>
      <c r="T54" s="19" t="s">
        <v>265</v>
      </c>
      <c r="U54" s="19" t="s">
        <v>209</v>
      </c>
      <c r="V54" s="19">
        <v>1977</v>
      </c>
      <c r="W54" s="19" t="s">
        <v>1</v>
      </c>
      <c r="X54" s="19" t="s">
        <v>12</v>
      </c>
      <c r="Y54" s="19" t="s">
        <v>126</v>
      </c>
      <c r="AA54" s="1" t="str">
        <f t="shared" si="3"/>
        <v>Sawicki Grzegorz</v>
      </c>
      <c r="AB54" s="1">
        <f t="shared" si="5"/>
        <v>47115</v>
      </c>
      <c r="AC54" s="1">
        <f t="shared" si="6"/>
        <v>1349</v>
      </c>
      <c r="AD54" s="1" t="str">
        <f t="shared" si="7"/>
        <v>2018/2019</v>
      </c>
      <c r="AE54" s="1" t="str">
        <f t="shared" si="8"/>
        <v>2018-08-19</v>
      </c>
      <c r="AF54" s="1">
        <f t="shared" si="8"/>
        <v>47115</v>
      </c>
      <c r="AG54" s="1" t="str">
        <f t="shared" si="9"/>
        <v>S</v>
      </c>
      <c r="AH54" s="1">
        <f t="shared" si="11"/>
        <v>1977</v>
      </c>
      <c r="AI54" s="1" t="str">
        <f t="shared" si="11"/>
        <v>M</v>
      </c>
      <c r="AJ54" s="1" t="str">
        <f t="shared" si="11"/>
        <v>KTS LEW Głubczyce</v>
      </c>
      <c r="AK54" s="1" t="str">
        <f t="shared" si="4"/>
        <v>KTS LEW Głubczyce</v>
      </c>
      <c r="AL54" s="1" t="str">
        <f t="shared" si="10"/>
        <v>OPO</v>
      </c>
    </row>
    <row r="55" spans="1:38" ht="15.75">
      <c r="A55" s="8" t="s">
        <v>1437</v>
      </c>
      <c r="B55" s="16">
        <v>51100</v>
      </c>
      <c r="C55" s="2">
        <v>5491</v>
      </c>
      <c r="D55" s="105" t="s">
        <v>1438</v>
      </c>
      <c r="E55" s="106">
        <v>43712</v>
      </c>
      <c r="F55" s="3" t="s">
        <v>106</v>
      </c>
      <c r="G55" s="6" t="s">
        <v>1376</v>
      </c>
      <c r="H55" s="16">
        <v>2011</v>
      </c>
      <c r="I55" s="2" t="s">
        <v>126</v>
      </c>
      <c r="J55" s="107" t="str">
        <f t="shared" si="1"/>
        <v>"STS GMINA Strzelce Opolskie"</v>
      </c>
      <c r="K55" s="107" t="str">
        <f t="shared" si="2"/>
        <v>"STS GMINA Strzelce Opolskie"</v>
      </c>
      <c r="L55" s="5" t="s">
        <v>126</v>
      </c>
      <c r="N55" s="19" t="s">
        <v>266</v>
      </c>
      <c r="O55" s="19">
        <v>1350</v>
      </c>
      <c r="P55" s="19" t="s">
        <v>4</v>
      </c>
      <c r="Q55" s="19" t="s">
        <v>249</v>
      </c>
      <c r="R55" s="19">
        <v>1288</v>
      </c>
      <c r="S55" s="19" t="s">
        <v>127</v>
      </c>
      <c r="T55" s="19" t="s">
        <v>267</v>
      </c>
      <c r="U55" s="19" t="s">
        <v>193</v>
      </c>
      <c r="V55" s="19">
        <v>1976</v>
      </c>
      <c r="W55" s="19" t="s">
        <v>1</v>
      </c>
      <c r="X55" s="19" t="s">
        <v>12</v>
      </c>
      <c r="Y55" s="19" t="s">
        <v>126</v>
      </c>
      <c r="AA55" s="1" t="str">
        <f t="shared" si="3"/>
        <v>Szymik Robert</v>
      </c>
      <c r="AB55" s="1">
        <f t="shared" si="5"/>
        <v>1288</v>
      </c>
      <c r="AC55" s="1">
        <f t="shared" si="6"/>
        <v>1350</v>
      </c>
      <c r="AD55" s="1" t="str">
        <f t="shared" si="7"/>
        <v>2018/2019</v>
      </c>
      <c r="AE55" s="1" t="str">
        <f t="shared" si="8"/>
        <v>2018-08-19</v>
      </c>
      <c r="AF55" s="1">
        <f t="shared" si="8"/>
        <v>1288</v>
      </c>
      <c r="AG55" s="1" t="str">
        <f t="shared" si="9"/>
        <v>S</v>
      </c>
      <c r="AH55" s="1">
        <f t="shared" si="11"/>
        <v>1976</v>
      </c>
      <c r="AI55" s="1" t="str">
        <f t="shared" si="11"/>
        <v>M</v>
      </c>
      <c r="AJ55" s="1" t="str">
        <f t="shared" si="11"/>
        <v>KTS LEW Głubczyce</v>
      </c>
      <c r="AK55" s="1" t="str">
        <f t="shared" si="4"/>
        <v>KTS LEW Głubczyce</v>
      </c>
      <c r="AL55" s="1" t="str">
        <f t="shared" si="10"/>
        <v>OPO</v>
      </c>
    </row>
    <row r="56" spans="1:38" ht="15.75">
      <c r="A56" s="8" t="s">
        <v>1439</v>
      </c>
      <c r="B56" s="16">
        <v>51099</v>
      </c>
      <c r="C56" s="2">
        <v>5490</v>
      </c>
      <c r="D56" s="105" t="s">
        <v>1440</v>
      </c>
      <c r="E56" s="106">
        <v>43712</v>
      </c>
      <c r="F56" s="3" t="s">
        <v>106</v>
      </c>
      <c r="G56" s="6" t="s">
        <v>1376</v>
      </c>
      <c r="H56" s="16">
        <v>2011</v>
      </c>
      <c r="I56" s="2" t="s">
        <v>126</v>
      </c>
      <c r="J56" s="107" t="str">
        <f t="shared" si="1"/>
        <v>"STS GMINA Strzelce Opolskie"</v>
      </c>
      <c r="K56" s="107" t="str">
        <f t="shared" si="2"/>
        <v>"STS GMINA Strzelce Opolskie"</v>
      </c>
      <c r="L56" s="5" t="s">
        <v>126</v>
      </c>
      <c r="N56" s="19" t="s">
        <v>268</v>
      </c>
      <c r="O56" s="19">
        <v>1351</v>
      </c>
      <c r="P56" s="19" t="s">
        <v>4</v>
      </c>
      <c r="Q56" s="19" t="s">
        <v>249</v>
      </c>
      <c r="R56" s="19">
        <v>29199</v>
      </c>
      <c r="S56" s="19" t="s">
        <v>127</v>
      </c>
      <c r="T56" s="19" t="s">
        <v>269</v>
      </c>
      <c r="U56" s="19" t="s">
        <v>270</v>
      </c>
      <c r="V56" s="19">
        <v>1953</v>
      </c>
      <c r="W56" s="19" t="s">
        <v>1</v>
      </c>
      <c r="X56" s="19" t="s">
        <v>12</v>
      </c>
      <c r="Y56" s="19" t="s">
        <v>126</v>
      </c>
      <c r="AA56" s="1" t="str">
        <f t="shared" si="3"/>
        <v>Wilk Lucjan</v>
      </c>
      <c r="AB56" s="1">
        <f t="shared" si="5"/>
        <v>29199</v>
      </c>
      <c r="AC56" s="1">
        <f t="shared" si="6"/>
        <v>1351</v>
      </c>
      <c r="AD56" s="1" t="str">
        <f t="shared" si="7"/>
        <v>2018/2019</v>
      </c>
      <c r="AE56" s="1" t="str">
        <f t="shared" si="8"/>
        <v>2018-08-19</v>
      </c>
      <c r="AF56" s="1">
        <f t="shared" si="8"/>
        <v>29199</v>
      </c>
      <c r="AG56" s="1" t="str">
        <f t="shared" si="9"/>
        <v>S</v>
      </c>
      <c r="AH56" s="1">
        <f t="shared" si="11"/>
        <v>1953</v>
      </c>
      <c r="AI56" s="1" t="str">
        <f t="shared" si="11"/>
        <v>M</v>
      </c>
      <c r="AJ56" s="1" t="str">
        <f t="shared" si="11"/>
        <v>KTS LEW Głubczyce</v>
      </c>
      <c r="AK56" s="1" t="str">
        <f t="shared" si="4"/>
        <v>KTS LEW Głubczyce</v>
      </c>
      <c r="AL56" s="1" t="str">
        <f t="shared" si="10"/>
        <v>OPO</v>
      </c>
    </row>
    <row r="57" spans="1:38" ht="15.75">
      <c r="A57" s="8" t="s">
        <v>1441</v>
      </c>
      <c r="B57" s="16">
        <v>50890</v>
      </c>
      <c r="C57" s="2">
        <v>5489</v>
      </c>
      <c r="D57" s="105" t="s">
        <v>1442</v>
      </c>
      <c r="E57" s="106">
        <v>43712</v>
      </c>
      <c r="F57" s="3" t="s">
        <v>1</v>
      </c>
      <c r="G57" s="6" t="s">
        <v>1376</v>
      </c>
      <c r="H57" s="16">
        <v>2009</v>
      </c>
      <c r="I57" s="2" t="s">
        <v>126</v>
      </c>
      <c r="J57" s="107" t="str">
        <f t="shared" si="1"/>
        <v>"STS GMINA Strzelce Opolskie"</v>
      </c>
      <c r="K57" s="107" t="str">
        <f t="shared" si="2"/>
        <v>"STS GMINA Strzelce Opolskie"</v>
      </c>
      <c r="L57" s="5" t="s">
        <v>126</v>
      </c>
      <c r="N57" s="19" t="s">
        <v>271</v>
      </c>
      <c r="O57" s="19">
        <v>1352</v>
      </c>
      <c r="P57" s="19" t="s">
        <v>4</v>
      </c>
      <c r="Q57" s="19" t="s">
        <v>249</v>
      </c>
      <c r="R57" s="19">
        <v>4566</v>
      </c>
      <c r="S57" s="19" t="s">
        <v>127</v>
      </c>
      <c r="T57" s="19" t="s">
        <v>272</v>
      </c>
      <c r="U57" s="19" t="s">
        <v>191</v>
      </c>
      <c r="V57" s="19">
        <v>1985</v>
      </c>
      <c r="W57" s="19" t="s">
        <v>1</v>
      </c>
      <c r="X57" s="19" t="s">
        <v>12</v>
      </c>
      <c r="Y57" s="19" t="s">
        <v>126</v>
      </c>
      <c r="AA57" s="1" t="str">
        <f t="shared" si="3"/>
        <v>Wszołek Maciej</v>
      </c>
      <c r="AB57" s="1">
        <f t="shared" si="5"/>
        <v>4566</v>
      </c>
      <c r="AC57" s="1">
        <f t="shared" si="6"/>
        <v>1352</v>
      </c>
      <c r="AD57" s="1" t="str">
        <f t="shared" si="7"/>
        <v>2018/2019</v>
      </c>
      <c r="AE57" s="1" t="str">
        <f t="shared" si="8"/>
        <v>2018-08-19</v>
      </c>
      <c r="AF57" s="1">
        <f t="shared" si="8"/>
        <v>4566</v>
      </c>
      <c r="AG57" s="1" t="str">
        <f t="shared" si="9"/>
        <v>S</v>
      </c>
      <c r="AH57" s="1">
        <f t="shared" si="11"/>
        <v>1985</v>
      </c>
      <c r="AI57" s="1" t="str">
        <f t="shared" si="11"/>
        <v>M</v>
      </c>
      <c r="AJ57" s="1" t="str">
        <f t="shared" si="11"/>
        <v>KTS LEW Głubczyce</v>
      </c>
      <c r="AK57" s="1" t="str">
        <f t="shared" si="4"/>
        <v>KTS LEW Głubczyce</v>
      </c>
      <c r="AL57" s="1" t="str">
        <f t="shared" si="10"/>
        <v>OPO</v>
      </c>
    </row>
    <row r="58" spans="1:38" ht="15.75">
      <c r="A58" s="8" t="s">
        <v>1443</v>
      </c>
      <c r="B58" s="16">
        <v>50888</v>
      </c>
      <c r="C58" s="2">
        <v>5488</v>
      </c>
      <c r="D58" s="105" t="s">
        <v>1444</v>
      </c>
      <c r="E58" s="106">
        <v>43712</v>
      </c>
      <c r="F58" s="3" t="s">
        <v>1</v>
      </c>
      <c r="G58" s="6" t="s">
        <v>1376</v>
      </c>
      <c r="H58" s="16">
        <v>2008</v>
      </c>
      <c r="I58" s="2" t="s">
        <v>126</v>
      </c>
      <c r="J58" s="107" t="str">
        <f t="shared" si="1"/>
        <v>"STS GMINA Strzelce Opolskie"</v>
      </c>
      <c r="K58" s="107" t="str">
        <f t="shared" si="2"/>
        <v>"STS GMINA Strzelce Opolskie"</v>
      </c>
      <c r="L58" s="5" t="s">
        <v>126</v>
      </c>
      <c r="N58" s="19" t="s">
        <v>274</v>
      </c>
      <c r="O58" s="19">
        <v>1353</v>
      </c>
      <c r="P58" s="19" t="s">
        <v>1</v>
      </c>
      <c r="Q58" s="19" t="s">
        <v>249</v>
      </c>
      <c r="R58" s="19">
        <v>49300</v>
      </c>
      <c r="S58" s="19"/>
      <c r="T58" s="19" t="s">
        <v>275</v>
      </c>
      <c r="U58" s="19" t="s">
        <v>241</v>
      </c>
      <c r="V58" s="19">
        <v>2006</v>
      </c>
      <c r="W58" s="19" t="s">
        <v>1</v>
      </c>
      <c r="X58" s="19" t="s">
        <v>12</v>
      </c>
      <c r="Y58" s="19" t="s">
        <v>126</v>
      </c>
      <c r="AA58" s="1" t="str">
        <f t="shared" si="3"/>
        <v>Zajdel Michał</v>
      </c>
      <c r="AB58" s="1">
        <f t="shared" si="5"/>
        <v>49300</v>
      </c>
      <c r="AC58" s="1">
        <f t="shared" si="6"/>
        <v>1353</v>
      </c>
      <c r="AD58" s="1" t="str">
        <f t="shared" si="7"/>
        <v>2018/2019</v>
      </c>
      <c r="AE58" s="1" t="str">
        <f t="shared" si="8"/>
        <v>2018-08-19</v>
      </c>
      <c r="AF58" s="1">
        <f t="shared" si="8"/>
        <v>49300</v>
      </c>
      <c r="AG58" s="1" t="str">
        <f t="shared" si="9"/>
        <v>M</v>
      </c>
      <c r="AH58" s="1">
        <f t="shared" si="11"/>
        <v>2006</v>
      </c>
      <c r="AI58" s="1" t="str">
        <f t="shared" si="11"/>
        <v>M</v>
      </c>
      <c r="AJ58" s="1" t="str">
        <f t="shared" si="11"/>
        <v>KTS LEW Głubczyce</v>
      </c>
      <c r="AK58" s="1" t="str">
        <f t="shared" si="4"/>
        <v>KTS LEW Głubczyce</v>
      </c>
      <c r="AL58" s="1" t="str">
        <f t="shared" si="10"/>
        <v>OPO</v>
      </c>
    </row>
    <row r="59" spans="1:38" ht="15.75">
      <c r="A59" s="8" t="s">
        <v>1445</v>
      </c>
      <c r="B59" s="16">
        <v>50887</v>
      </c>
      <c r="C59" s="2">
        <v>5487</v>
      </c>
      <c r="D59" s="105" t="s">
        <v>1446</v>
      </c>
      <c r="E59" s="106">
        <v>43712</v>
      </c>
      <c r="F59" s="3" t="s">
        <v>1</v>
      </c>
      <c r="G59" s="6" t="s">
        <v>1376</v>
      </c>
      <c r="H59" s="16">
        <v>2005</v>
      </c>
      <c r="I59" s="2" t="s">
        <v>126</v>
      </c>
      <c r="J59" s="107" t="str">
        <f t="shared" si="1"/>
        <v>"STS GMINA Strzelce Opolskie"</v>
      </c>
      <c r="K59" s="107" t="str">
        <f t="shared" si="2"/>
        <v>"STS GMINA Strzelce Opolskie"</v>
      </c>
      <c r="L59" s="5" t="s">
        <v>126</v>
      </c>
      <c r="N59" s="19" t="s">
        <v>277</v>
      </c>
      <c r="O59" s="19">
        <v>1354</v>
      </c>
      <c r="P59" s="19" t="s">
        <v>1</v>
      </c>
      <c r="Q59" s="19" t="s">
        <v>249</v>
      </c>
      <c r="R59" s="19">
        <v>49301</v>
      </c>
      <c r="S59" s="19"/>
      <c r="T59" s="19" t="s">
        <v>278</v>
      </c>
      <c r="U59" s="19" t="s">
        <v>187</v>
      </c>
      <c r="V59" s="19">
        <v>2007</v>
      </c>
      <c r="W59" s="19" t="s">
        <v>1</v>
      </c>
      <c r="X59" s="19" t="s">
        <v>12</v>
      </c>
      <c r="Y59" s="19" t="s">
        <v>126</v>
      </c>
      <c r="AA59" s="1" t="str">
        <f t="shared" si="3"/>
        <v>Ślosarczyk Paweł</v>
      </c>
      <c r="AB59" s="1">
        <f t="shared" si="5"/>
        <v>49301</v>
      </c>
      <c r="AC59" s="1">
        <f t="shared" si="6"/>
        <v>1354</v>
      </c>
      <c r="AD59" s="1" t="str">
        <f t="shared" si="7"/>
        <v>2018/2019</v>
      </c>
      <c r="AE59" s="1" t="str">
        <f t="shared" si="8"/>
        <v>2018-08-19</v>
      </c>
      <c r="AF59" s="1">
        <f t="shared" si="8"/>
        <v>49301</v>
      </c>
      <c r="AG59" s="1" t="str">
        <f t="shared" si="9"/>
        <v>M</v>
      </c>
      <c r="AH59" s="1">
        <f t="shared" si="11"/>
        <v>2007</v>
      </c>
      <c r="AI59" s="1" t="str">
        <f t="shared" si="11"/>
        <v>M</v>
      </c>
      <c r="AJ59" s="1" t="str">
        <f t="shared" si="11"/>
        <v>KTS LEW Głubczyce</v>
      </c>
      <c r="AK59" s="1" t="str">
        <f t="shared" si="4"/>
        <v>KTS LEW Głubczyce</v>
      </c>
      <c r="AL59" s="1" t="str">
        <f t="shared" si="10"/>
        <v>OPO</v>
      </c>
    </row>
    <row r="60" spans="1:38" ht="15.75">
      <c r="A60" s="8" t="s">
        <v>1447</v>
      </c>
      <c r="B60" s="16">
        <v>50884</v>
      </c>
      <c r="C60" s="2">
        <v>5486</v>
      </c>
      <c r="D60" s="105" t="s">
        <v>1448</v>
      </c>
      <c r="E60" s="106">
        <v>43712</v>
      </c>
      <c r="F60" s="3" t="s">
        <v>106</v>
      </c>
      <c r="G60" s="6" t="s">
        <v>1376</v>
      </c>
      <c r="H60" s="16">
        <v>2011</v>
      </c>
      <c r="I60" s="2" t="s">
        <v>126</v>
      </c>
      <c r="J60" s="107" t="str">
        <f t="shared" si="1"/>
        <v>"STS GMINA Strzelce Opolskie"</v>
      </c>
      <c r="K60" s="107" t="str">
        <f t="shared" si="2"/>
        <v>"STS GMINA Strzelce Opolskie"</v>
      </c>
      <c r="L60" s="5" t="s">
        <v>126</v>
      </c>
      <c r="N60" s="19" t="s">
        <v>280</v>
      </c>
      <c r="O60" s="19">
        <v>1355</v>
      </c>
      <c r="P60" s="19" t="s">
        <v>1</v>
      </c>
      <c r="Q60" s="19" t="s">
        <v>249</v>
      </c>
      <c r="R60" s="19">
        <v>45954</v>
      </c>
      <c r="S60" s="19" t="s">
        <v>127</v>
      </c>
      <c r="T60" s="19" t="s">
        <v>281</v>
      </c>
      <c r="U60" s="19" t="s">
        <v>282</v>
      </c>
      <c r="V60" s="19">
        <v>2002</v>
      </c>
      <c r="W60" s="19" t="s">
        <v>1</v>
      </c>
      <c r="X60" s="19" t="s">
        <v>12</v>
      </c>
      <c r="Y60" s="19" t="s">
        <v>126</v>
      </c>
      <c r="AA60" s="1" t="str">
        <f t="shared" si="3"/>
        <v>Madziała Kacper</v>
      </c>
      <c r="AB60" s="1">
        <f t="shared" si="5"/>
        <v>45954</v>
      </c>
      <c r="AC60" s="1">
        <f t="shared" si="6"/>
        <v>1355</v>
      </c>
      <c r="AD60" s="1" t="str">
        <f t="shared" si="7"/>
        <v>2018/2019</v>
      </c>
      <c r="AE60" s="1" t="str">
        <f t="shared" si="8"/>
        <v>2018-08-19</v>
      </c>
      <c r="AF60" s="1">
        <f t="shared" si="8"/>
        <v>45954</v>
      </c>
      <c r="AG60" s="1" t="str">
        <f t="shared" si="9"/>
        <v>M</v>
      </c>
      <c r="AH60" s="1">
        <f t="shared" si="11"/>
        <v>2002</v>
      </c>
      <c r="AI60" s="1" t="str">
        <f t="shared" si="11"/>
        <v>M</v>
      </c>
      <c r="AJ60" s="1" t="str">
        <f t="shared" si="11"/>
        <v>KTS LEW Głubczyce</v>
      </c>
      <c r="AK60" s="1" t="str">
        <f t="shared" si="4"/>
        <v>KTS LEW Głubczyce</v>
      </c>
      <c r="AL60" s="1" t="str">
        <f t="shared" si="10"/>
        <v>OPO</v>
      </c>
    </row>
    <row r="61" spans="1:38" ht="15.75">
      <c r="A61" s="109" t="s">
        <v>1449</v>
      </c>
      <c r="B61" s="110">
        <v>50883</v>
      </c>
      <c r="C61" s="15">
        <v>5485</v>
      </c>
      <c r="D61" s="105" t="s">
        <v>1450</v>
      </c>
      <c r="E61" s="106">
        <v>43712</v>
      </c>
      <c r="F61" s="3" t="s">
        <v>106</v>
      </c>
      <c r="G61" s="6" t="s">
        <v>1376</v>
      </c>
      <c r="H61" s="110">
        <v>2011</v>
      </c>
      <c r="I61" s="15" t="s">
        <v>126</v>
      </c>
      <c r="J61" s="107" t="str">
        <f t="shared" si="1"/>
        <v>"STS GMINA Strzelce Opolskie"</v>
      </c>
      <c r="K61" s="107" t="str">
        <f t="shared" si="2"/>
        <v>"STS GMINA Strzelce Opolskie"</v>
      </c>
      <c r="L61" s="5" t="s">
        <v>126</v>
      </c>
      <c r="N61" s="19" t="s">
        <v>284</v>
      </c>
      <c r="O61" s="19">
        <v>1356</v>
      </c>
      <c r="P61" s="19" t="s">
        <v>1</v>
      </c>
      <c r="Q61" s="19" t="s">
        <v>249</v>
      </c>
      <c r="R61" s="19">
        <v>41512</v>
      </c>
      <c r="S61" s="19" t="s">
        <v>127</v>
      </c>
      <c r="T61" s="19" t="s">
        <v>285</v>
      </c>
      <c r="U61" s="19" t="s">
        <v>286</v>
      </c>
      <c r="V61" s="19">
        <v>2001</v>
      </c>
      <c r="W61" s="19" t="s">
        <v>1</v>
      </c>
      <c r="X61" s="19" t="s">
        <v>12</v>
      </c>
      <c r="Y61" s="19" t="s">
        <v>126</v>
      </c>
      <c r="AA61" s="1" t="str">
        <f t="shared" si="3"/>
        <v>Baran Tomasz</v>
      </c>
      <c r="AB61" s="1">
        <f t="shared" si="5"/>
        <v>41512</v>
      </c>
      <c r="AC61" s="1">
        <f t="shared" si="6"/>
        <v>1356</v>
      </c>
      <c r="AD61" s="1" t="str">
        <f t="shared" si="7"/>
        <v>2018/2019</v>
      </c>
      <c r="AE61" s="1" t="str">
        <f t="shared" si="8"/>
        <v>2018-08-19</v>
      </c>
      <c r="AF61" s="1">
        <f t="shared" si="8"/>
        <v>41512</v>
      </c>
      <c r="AG61" s="1" t="str">
        <f t="shared" si="9"/>
        <v>M</v>
      </c>
      <c r="AH61" s="1">
        <f t="shared" si="11"/>
        <v>2001</v>
      </c>
      <c r="AI61" s="1" t="str">
        <f t="shared" si="11"/>
        <v>M</v>
      </c>
      <c r="AJ61" s="1" t="str">
        <f t="shared" si="11"/>
        <v>KTS LEW Głubczyce</v>
      </c>
      <c r="AK61" s="1" t="str">
        <f t="shared" si="4"/>
        <v>KTS LEW Głubczyce</v>
      </c>
      <c r="AL61" s="1" t="str">
        <f t="shared" si="10"/>
        <v>OPO</v>
      </c>
    </row>
    <row r="62" spans="1:38" ht="15.75">
      <c r="A62" s="8" t="s">
        <v>1175</v>
      </c>
      <c r="B62" s="16">
        <v>50217</v>
      </c>
      <c r="C62" s="2">
        <v>5484</v>
      </c>
      <c r="D62" s="105" t="s">
        <v>1451</v>
      </c>
      <c r="E62" s="106">
        <v>43712</v>
      </c>
      <c r="F62" s="3" t="s">
        <v>1</v>
      </c>
      <c r="G62" s="6" t="s">
        <v>1376</v>
      </c>
      <c r="H62" s="16">
        <v>2008</v>
      </c>
      <c r="I62" s="2" t="s">
        <v>126</v>
      </c>
      <c r="J62" s="107" t="str">
        <f t="shared" si="1"/>
        <v>"STS GMINA Strzelce Opolskie"</v>
      </c>
      <c r="K62" s="107" t="str">
        <f t="shared" si="2"/>
        <v>"STS GMINA Strzelce Opolskie"</v>
      </c>
      <c r="L62" s="5" t="s">
        <v>126</v>
      </c>
      <c r="N62" s="19" t="s">
        <v>287</v>
      </c>
      <c r="O62" s="19">
        <v>1357</v>
      </c>
      <c r="P62" s="19" t="s">
        <v>1</v>
      </c>
      <c r="Q62" s="19" t="s">
        <v>249</v>
      </c>
      <c r="R62" s="19">
        <v>45953</v>
      </c>
      <c r="S62" s="19" t="s">
        <v>127</v>
      </c>
      <c r="T62" s="19" t="s">
        <v>288</v>
      </c>
      <c r="U62" s="19" t="s">
        <v>289</v>
      </c>
      <c r="V62" s="19">
        <v>2004</v>
      </c>
      <c r="W62" s="19" t="s">
        <v>1</v>
      </c>
      <c r="X62" s="19" t="s">
        <v>12</v>
      </c>
      <c r="Y62" s="19" t="s">
        <v>126</v>
      </c>
      <c r="AA62" s="1" t="str">
        <f t="shared" si="3"/>
        <v>Janiczek Karol</v>
      </c>
      <c r="AB62" s="1">
        <f t="shared" si="5"/>
        <v>45953</v>
      </c>
      <c r="AC62" s="1">
        <f t="shared" si="6"/>
        <v>1357</v>
      </c>
      <c r="AD62" s="1" t="str">
        <f t="shared" si="7"/>
        <v>2018/2019</v>
      </c>
      <c r="AE62" s="1" t="str">
        <f t="shared" si="8"/>
        <v>2018-08-19</v>
      </c>
      <c r="AF62" s="1">
        <f t="shared" si="8"/>
        <v>45953</v>
      </c>
      <c r="AG62" s="1" t="str">
        <f t="shared" si="9"/>
        <v>M</v>
      </c>
      <c r="AH62" s="1">
        <f t="shared" si="11"/>
        <v>2004</v>
      </c>
      <c r="AI62" s="1" t="str">
        <f t="shared" si="11"/>
        <v>M</v>
      </c>
      <c r="AJ62" s="1" t="str">
        <f t="shared" si="11"/>
        <v>KTS LEW Głubczyce</v>
      </c>
      <c r="AK62" s="1" t="str">
        <f t="shared" si="4"/>
        <v>KTS LEW Głubczyce</v>
      </c>
      <c r="AL62" s="1" t="str">
        <f t="shared" si="10"/>
        <v>OPO</v>
      </c>
    </row>
    <row r="63" spans="1:38" ht="15.75">
      <c r="A63" s="9" t="s">
        <v>1173</v>
      </c>
      <c r="B63" s="16">
        <v>50216</v>
      </c>
      <c r="C63" s="2">
        <v>5483</v>
      </c>
      <c r="D63" s="105" t="s">
        <v>1452</v>
      </c>
      <c r="E63" s="106">
        <v>43712</v>
      </c>
      <c r="F63" s="3" t="s">
        <v>1</v>
      </c>
      <c r="G63" s="6" t="s">
        <v>1376</v>
      </c>
      <c r="H63" s="11">
        <v>2006</v>
      </c>
      <c r="I63" s="14" t="s">
        <v>126</v>
      </c>
      <c r="J63" s="107" t="str">
        <f t="shared" si="1"/>
        <v>"STS GMINA Strzelce Opolskie"</v>
      </c>
      <c r="K63" s="107" t="str">
        <f t="shared" si="2"/>
        <v>"STS GMINA Strzelce Opolskie"</v>
      </c>
      <c r="L63" s="5" t="s">
        <v>126</v>
      </c>
      <c r="N63" s="19" t="s">
        <v>291</v>
      </c>
      <c r="O63" s="19">
        <v>1358</v>
      </c>
      <c r="P63" s="19" t="s">
        <v>1</v>
      </c>
      <c r="Q63" s="19" t="s">
        <v>249</v>
      </c>
      <c r="R63" s="19">
        <v>41513</v>
      </c>
      <c r="S63" s="19" t="s">
        <v>127</v>
      </c>
      <c r="T63" s="19" t="s">
        <v>292</v>
      </c>
      <c r="U63" s="19" t="s">
        <v>282</v>
      </c>
      <c r="V63" s="19">
        <v>2002</v>
      </c>
      <c r="W63" s="19" t="s">
        <v>1</v>
      </c>
      <c r="X63" s="19" t="s">
        <v>12</v>
      </c>
      <c r="Y63" s="19" t="s">
        <v>126</v>
      </c>
      <c r="AA63" s="1" t="str">
        <f t="shared" si="3"/>
        <v>Kaźmierczak Kacper</v>
      </c>
      <c r="AB63" s="1">
        <f t="shared" si="5"/>
        <v>41513</v>
      </c>
      <c r="AC63" s="1">
        <f t="shared" si="6"/>
        <v>1358</v>
      </c>
      <c r="AD63" s="1" t="str">
        <f t="shared" si="7"/>
        <v>2018/2019</v>
      </c>
      <c r="AE63" s="1" t="str">
        <f t="shared" si="8"/>
        <v>2018-08-19</v>
      </c>
      <c r="AF63" s="1">
        <f t="shared" si="8"/>
        <v>41513</v>
      </c>
      <c r="AG63" s="1" t="str">
        <f t="shared" si="9"/>
        <v>M</v>
      </c>
      <c r="AH63" s="1">
        <f t="shared" si="11"/>
        <v>2002</v>
      </c>
      <c r="AI63" s="1" t="str">
        <f t="shared" si="11"/>
        <v>M</v>
      </c>
      <c r="AJ63" s="1" t="str">
        <f t="shared" si="11"/>
        <v>KTS LEW Głubczyce</v>
      </c>
      <c r="AK63" s="1" t="str">
        <f t="shared" si="4"/>
        <v>KTS LEW Głubczyce</v>
      </c>
      <c r="AL63" s="1" t="str">
        <f t="shared" si="10"/>
        <v>OPO</v>
      </c>
    </row>
    <row r="64" spans="1:38" ht="15.75">
      <c r="A64" s="8" t="s">
        <v>1170</v>
      </c>
      <c r="B64" s="16">
        <v>50215</v>
      </c>
      <c r="C64" s="2">
        <v>5482</v>
      </c>
      <c r="D64" s="105" t="s">
        <v>1453</v>
      </c>
      <c r="E64" s="106">
        <v>43712</v>
      </c>
      <c r="F64" s="3" t="s">
        <v>1</v>
      </c>
      <c r="G64" s="6" t="s">
        <v>1376</v>
      </c>
      <c r="H64" s="16">
        <v>2009</v>
      </c>
      <c r="I64" s="2" t="s">
        <v>126</v>
      </c>
      <c r="J64" s="107" t="str">
        <f t="shared" si="1"/>
        <v>"STS GMINA Strzelce Opolskie"</v>
      </c>
      <c r="K64" s="107" t="str">
        <f t="shared" si="2"/>
        <v>"STS GMINA Strzelce Opolskie"</v>
      </c>
      <c r="L64" s="5" t="s">
        <v>126</v>
      </c>
      <c r="N64" s="19" t="s">
        <v>294</v>
      </c>
      <c r="O64" s="19">
        <v>1359</v>
      </c>
      <c r="P64" s="19" t="s">
        <v>1</v>
      </c>
      <c r="Q64" s="19" t="s">
        <v>249</v>
      </c>
      <c r="R64" s="19">
        <v>45952</v>
      </c>
      <c r="S64" s="19" t="s">
        <v>127</v>
      </c>
      <c r="T64" s="19" t="s">
        <v>295</v>
      </c>
      <c r="U64" s="19" t="s">
        <v>195</v>
      </c>
      <c r="V64" s="19">
        <v>2002</v>
      </c>
      <c r="W64" s="19" t="s">
        <v>1</v>
      </c>
      <c r="X64" s="19" t="s">
        <v>12</v>
      </c>
      <c r="Y64" s="19" t="s">
        <v>126</v>
      </c>
      <c r="AA64" s="1" t="str">
        <f t="shared" si="3"/>
        <v>Mielnik Jakub</v>
      </c>
      <c r="AB64" s="1">
        <f t="shared" si="5"/>
        <v>45952</v>
      </c>
      <c r="AC64" s="1">
        <f t="shared" si="6"/>
        <v>1359</v>
      </c>
      <c r="AD64" s="1" t="str">
        <f t="shared" si="7"/>
        <v>2018/2019</v>
      </c>
      <c r="AE64" s="1" t="str">
        <f t="shared" si="8"/>
        <v>2018-08-19</v>
      </c>
      <c r="AF64" s="1">
        <f t="shared" si="8"/>
        <v>45952</v>
      </c>
      <c r="AG64" s="1" t="str">
        <f t="shared" si="9"/>
        <v>M</v>
      </c>
      <c r="AH64" s="1">
        <f t="shared" si="11"/>
        <v>2002</v>
      </c>
      <c r="AI64" s="1" t="str">
        <f t="shared" si="11"/>
        <v>M</v>
      </c>
      <c r="AJ64" s="1" t="str">
        <f t="shared" si="11"/>
        <v>KTS LEW Głubczyce</v>
      </c>
      <c r="AK64" s="1" t="str">
        <f t="shared" si="4"/>
        <v>KTS LEW Głubczyce</v>
      </c>
      <c r="AL64" s="1" t="str">
        <f t="shared" si="10"/>
        <v>OPO</v>
      </c>
    </row>
    <row r="65" spans="1:38" ht="15.75">
      <c r="A65" s="8" t="s">
        <v>1167</v>
      </c>
      <c r="B65" s="16">
        <v>50214</v>
      </c>
      <c r="C65" s="2">
        <v>5481</v>
      </c>
      <c r="D65" s="105" t="s">
        <v>1454</v>
      </c>
      <c r="E65" s="106">
        <v>43712</v>
      </c>
      <c r="F65" s="3" t="s">
        <v>106</v>
      </c>
      <c r="G65" s="6" t="s">
        <v>1376</v>
      </c>
      <c r="H65" s="16">
        <v>2011</v>
      </c>
      <c r="I65" s="2" t="s">
        <v>126</v>
      </c>
      <c r="J65" s="107" t="str">
        <f t="shared" si="1"/>
        <v>"STS GMINA Strzelce Opolskie"</v>
      </c>
      <c r="K65" s="107" t="str">
        <f t="shared" si="2"/>
        <v>"STS GMINA Strzelce Opolskie"</v>
      </c>
      <c r="L65" s="5" t="s">
        <v>126</v>
      </c>
      <c r="N65" s="19" t="s">
        <v>298</v>
      </c>
      <c r="O65" s="19">
        <v>1661</v>
      </c>
      <c r="P65" s="19" t="s">
        <v>4</v>
      </c>
      <c r="Q65" s="19" t="s">
        <v>297</v>
      </c>
      <c r="R65" s="19">
        <v>49322</v>
      </c>
      <c r="S65" s="19"/>
      <c r="T65" s="19" t="s">
        <v>299</v>
      </c>
      <c r="U65" s="19" t="s">
        <v>300</v>
      </c>
      <c r="V65" s="19">
        <v>1986</v>
      </c>
      <c r="W65" s="19" t="s">
        <v>1</v>
      </c>
      <c r="X65" s="19" t="s">
        <v>28</v>
      </c>
      <c r="Y65" s="19" t="s">
        <v>126</v>
      </c>
      <c r="AA65" s="1" t="str">
        <f t="shared" si="3"/>
        <v>Bawej Mateusz</v>
      </c>
      <c r="AB65" s="1">
        <f t="shared" si="5"/>
        <v>49322</v>
      </c>
      <c r="AC65" s="1">
        <f t="shared" si="6"/>
        <v>1661</v>
      </c>
      <c r="AD65" s="1" t="str">
        <f t="shared" si="7"/>
        <v>2018/2019</v>
      </c>
      <c r="AE65" s="1" t="str">
        <f t="shared" si="8"/>
        <v>2018-08-21</v>
      </c>
      <c r="AF65" s="1">
        <f t="shared" si="8"/>
        <v>49322</v>
      </c>
      <c r="AG65" s="1" t="str">
        <f t="shared" si="9"/>
        <v>S</v>
      </c>
      <c r="AH65" s="1">
        <f t="shared" si="11"/>
        <v>1986</v>
      </c>
      <c r="AI65" s="1" t="str">
        <f t="shared" si="11"/>
        <v>M</v>
      </c>
      <c r="AJ65" s="1" t="str">
        <f t="shared" si="11"/>
        <v>UKS LOTNIK Olesno</v>
      </c>
      <c r="AK65" s="1" t="str">
        <f t="shared" si="4"/>
        <v>UKS LOTNIK Olesno</v>
      </c>
      <c r="AL65" s="1" t="str">
        <f t="shared" si="10"/>
        <v>OPO</v>
      </c>
    </row>
    <row r="66" spans="1:38" ht="15.75">
      <c r="A66" s="8" t="s">
        <v>1084</v>
      </c>
      <c r="B66" s="16">
        <v>43916</v>
      </c>
      <c r="C66" s="2">
        <v>5480</v>
      </c>
      <c r="D66" s="105" t="s">
        <v>1455</v>
      </c>
      <c r="E66" s="106">
        <v>43712</v>
      </c>
      <c r="F66" s="3" t="s">
        <v>1</v>
      </c>
      <c r="G66" s="6" t="s">
        <v>1376</v>
      </c>
      <c r="H66" s="16">
        <v>2002</v>
      </c>
      <c r="I66" s="2" t="s">
        <v>126</v>
      </c>
      <c r="J66" s="107" t="str">
        <f t="shared" si="1"/>
        <v>"STS GMINA Strzelce Opolskie"</v>
      </c>
      <c r="K66" s="107" t="str">
        <f t="shared" si="2"/>
        <v>"STS GMINA Strzelce Opolskie"</v>
      </c>
      <c r="L66" s="5" t="s">
        <v>126</v>
      </c>
      <c r="N66" s="19" t="s">
        <v>301</v>
      </c>
      <c r="O66" s="19">
        <v>1662</v>
      </c>
      <c r="P66" s="19" t="s">
        <v>4</v>
      </c>
      <c r="Q66" s="19" t="s">
        <v>297</v>
      </c>
      <c r="R66" s="19">
        <v>45290</v>
      </c>
      <c r="S66" s="19" t="s">
        <v>127</v>
      </c>
      <c r="T66" s="19" t="s">
        <v>302</v>
      </c>
      <c r="U66" s="19" t="s">
        <v>303</v>
      </c>
      <c r="V66" s="19">
        <v>1951</v>
      </c>
      <c r="W66" s="19" t="s">
        <v>1</v>
      </c>
      <c r="X66" s="19" t="s">
        <v>28</v>
      </c>
      <c r="Y66" s="19" t="s">
        <v>126</v>
      </c>
      <c r="AA66" s="1" t="str">
        <f t="shared" si="3"/>
        <v>Kosiński Jan</v>
      </c>
      <c r="AB66" s="1">
        <f t="shared" si="5"/>
        <v>45290</v>
      </c>
      <c r="AC66" s="1">
        <f t="shared" si="6"/>
        <v>1662</v>
      </c>
      <c r="AD66" s="1" t="str">
        <f t="shared" si="7"/>
        <v>2018/2019</v>
      </c>
      <c r="AE66" s="1" t="str">
        <f t="shared" si="8"/>
        <v>2018-08-21</v>
      </c>
      <c r="AF66" s="1">
        <f t="shared" si="8"/>
        <v>45290</v>
      </c>
      <c r="AG66" s="1" t="str">
        <f t="shared" si="9"/>
        <v>S</v>
      </c>
      <c r="AH66" s="1">
        <f t="shared" si="11"/>
        <v>1951</v>
      </c>
      <c r="AI66" s="1" t="str">
        <f t="shared" si="11"/>
        <v>M</v>
      </c>
      <c r="AJ66" s="1" t="str">
        <f t="shared" si="11"/>
        <v>UKS LOTNIK Olesno</v>
      </c>
      <c r="AK66" s="1" t="str">
        <f t="shared" si="4"/>
        <v>UKS LOTNIK Olesno</v>
      </c>
      <c r="AL66" s="1" t="str">
        <f t="shared" si="10"/>
        <v>OPO</v>
      </c>
    </row>
    <row r="67" spans="1:38" ht="15.75">
      <c r="A67" s="8" t="s">
        <v>1081</v>
      </c>
      <c r="B67" s="16">
        <v>41447</v>
      </c>
      <c r="C67" s="2">
        <v>5479</v>
      </c>
      <c r="D67" s="105" t="s">
        <v>1456</v>
      </c>
      <c r="E67" s="106">
        <v>43712</v>
      </c>
      <c r="F67" s="3" t="s">
        <v>1</v>
      </c>
      <c r="G67" s="6" t="s">
        <v>1376</v>
      </c>
      <c r="H67" s="16">
        <v>2004</v>
      </c>
      <c r="I67" s="2" t="s">
        <v>126</v>
      </c>
      <c r="J67" s="107" t="str">
        <f t="shared" si="1"/>
        <v>"STS GMINA Strzelce Opolskie"</v>
      </c>
      <c r="K67" s="107" t="str">
        <f t="shared" si="2"/>
        <v>"STS GMINA Strzelce Opolskie"</v>
      </c>
      <c r="L67" s="5" t="s">
        <v>126</v>
      </c>
      <c r="N67" s="19" t="s">
        <v>305</v>
      </c>
      <c r="O67" s="19">
        <v>1663</v>
      </c>
      <c r="P67" s="19" t="s">
        <v>4</v>
      </c>
      <c r="Q67" s="19" t="s">
        <v>297</v>
      </c>
      <c r="R67" s="19">
        <v>26506</v>
      </c>
      <c r="S67" s="19" t="s">
        <v>127</v>
      </c>
      <c r="T67" s="19" t="s">
        <v>306</v>
      </c>
      <c r="U67" s="19" t="s">
        <v>209</v>
      </c>
      <c r="V67" s="19">
        <v>1973</v>
      </c>
      <c r="W67" s="19" t="s">
        <v>1</v>
      </c>
      <c r="X67" s="19" t="s">
        <v>28</v>
      </c>
      <c r="Y67" s="19" t="s">
        <v>126</v>
      </c>
      <c r="AA67" s="1" t="str">
        <f t="shared" si="3"/>
        <v>Kulik Grzegorz</v>
      </c>
      <c r="AB67" s="1">
        <f t="shared" si="5"/>
        <v>26506</v>
      </c>
      <c r="AC67" s="1">
        <f t="shared" si="6"/>
        <v>1663</v>
      </c>
      <c r="AD67" s="1" t="str">
        <f t="shared" si="7"/>
        <v>2018/2019</v>
      </c>
      <c r="AE67" s="1" t="str">
        <f t="shared" si="8"/>
        <v>2018-08-21</v>
      </c>
      <c r="AF67" s="1">
        <f t="shared" si="8"/>
        <v>26506</v>
      </c>
      <c r="AG67" s="1" t="str">
        <f t="shared" si="9"/>
        <v>S</v>
      </c>
      <c r="AH67" s="1">
        <f t="shared" si="11"/>
        <v>1973</v>
      </c>
      <c r="AI67" s="1" t="str">
        <f t="shared" si="11"/>
        <v>M</v>
      </c>
      <c r="AJ67" s="1" t="str">
        <f t="shared" si="11"/>
        <v>UKS LOTNIK Olesno</v>
      </c>
      <c r="AK67" s="1" t="str">
        <f t="shared" si="4"/>
        <v>UKS LOTNIK Olesno</v>
      </c>
      <c r="AL67" s="1" t="str">
        <f t="shared" si="10"/>
        <v>OPO</v>
      </c>
    </row>
    <row r="68" spans="1:38" ht="15.75">
      <c r="A68" s="8" t="s">
        <v>1078</v>
      </c>
      <c r="B68" s="16">
        <v>41448</v>
      </c>
      <c r="C68" s="2">
        <v>5478</v>
      </c>
      <c r="D68" s="105" t="s">
        <v>1457</v>
      </c>
      <c r="E68" s="106">
        <v>43712</v>
      </c>
      <c r="F68" s="3" t="s">
        <v>1</v>
      </c>
      <c r="G68" s="6" t="s">
        <v>1376</v>
      </c>
      <c r="H68" s="16">
        <v>2004</v>
      </c>
      <c r="I68" s="2" t="s">
        <v>126</v>
      </c>
      <c r="J68" s="107" t="str">
        <f t="shared" ref="J68:J131" si="12">G68</f>
        <v>"STS GMINA Strzelce Opolskie"</v>
      </c>
      <c r="K68" s="107" t="str">
        <f t="shared" ref="K68:K131" si="13">G68</f>
        <v>"STS GMINA Strzelce Opolskie"</v>
      </c>
      <c r="L68" s="5" t="s">
        <v>126</v>
      </c>
      <c r="N68" s="19" t="s">
        <v>308</v>
      </c>
      <c r="O68" s="19">
        <v>1664</v>
      </c>
      <c r="P68" s="19" t="s">
        <v>4</v>
      </c>
      <c r="Q68" s="19" t="s">
        <v>297</v>
      </c>
      <c r="R68" s="19">
        <v>40525</v>
      </c>
      <c r="S68" s="19" t="s">
        <v>127</v>
      </c>
      <c r="T68" s="19" t="s">
        <v>309</v>
      </c>
      <c r="U68" s="19" t="s">
        <v>178</v>
      </c>
      <c r="V68" s="19">
        <v>1977</v>
      </c>
      <c r="W68" s="19" t="s">
        <v>1</v>
      </c>
      <c r="X68" s="19" t="s">
        <v>28</v>
      </c>
      <c r="Y68" s="19" t="s">
        <v>126</v>
      </c>
      <c r="AA68" s="1" t="str">
        <f t="shared" ref="AA68:AA131" si="14">CONCATENATE(T68," ",U68)</f>
        <v>Kutynia Adam</v>
      </c>
      <c r="AB68" s="1">
        <f t="shared" si="5"/>
        <v>40525</v>
      </c>
      <c r="AC68" s="1">
        <f t="shared" si="6"/>
        <v>1664</v>
      </c>
      <c r="AD68" s="1" t="str">
        <f t="shared" si="7"/>
        <v>2018/2019</v>
      </c>
      <c r="AE68" s="1" t="str">
        <f t="shared" si="8"/>
        <v>2018-08-21</v>
      </c>
      <c r="AF68" s="1">
        <f t="shared" si="8"/>
        <v>40525</v>
      </c>
      <c r="AG68" s="1" t="str">
        <f t="shared" si="9"/>
        <v>S</v>
      </c>
      <c r="AH68" s="1">
        <f t="shared" si="11"/>
        <v>1977</v>
      </c>
      <c r="AI68" s="1" t="str">
        <f t="shared" si="11"/>
        <v>M</v>
      </c>
      <c r="AJ68" s="1" t="str">
        <f t="shared" si="11"/>
        <v>UKS LOTNIK Olesno</v>
      </c>
      <c r="AK68" s="1" t="str">
        <f t="shared" ref="AK68:AK131" si="15">AJ68</f>
        <v>UKS LOTNIK Olesno</v>
      </c>
      <c r="AL68" s="1" t="str">
        <f t="shared" si="10"/>
        <v>OPO</v>
      </c>
    </row>
    <row r="69" spans="1:38" ht="15.75">
      <c r="A69" s="8" t="s">
        <v>1075</v>
      </c>
      <c r="B69" s="16">
        <v>48374</v>
      </c>
      <c r="C69" s="2">
        <v>5477</v>
      </c>
      <c r="D69" s="105" t="s">
        <v>1458</v>
      </c>
      <c r="E69" s="106">
        <v>43712</v>
      </c>
      <c r="F69" s="3" t="s">
        <v>1</v>
      </c>
      <c r="G69" s="6" t="s">
        <v>1376</v>
      </c>
      <c r="H69" s="16">
        <v>2003</v>
      </c>
      <c r="I69" s="2" t="s">
        <v>126</v>
      </c>
      <c r="J69" s="107" t="str">
        <f t="shared" si="12"/>
        <v>"STS GMINA Strzelce Opolskie"</v>
      </c>
      <c r="K69" s="107" t="str">
        <f t="shared" si="13"/>
        <v>"STS GMINA Strzelce Opolskie"</v>
      </c>
      <c r="L69" s="5" t="s">
        <v>126</v>
      </c>
      <c r="N69" s="19" t="s">
        <v>311</v>
      </c>
      <c r="O69" s="19">
        <v>1665</v>
      </c>
      <c r="P69" s="19" t="s">
        <v>4</v>
      </c>
      <c r="Q69" s="19" t="s">
        <v>297</v>
      </c>
      <c r="R69" s="19">
        <v>18976</v>
      </c>
      <c r="S69" s="19" t="s">
        <v>127</v>
      </c>
      <c r="T69" s="19" t="s">
        <v>312</v>
      </c>
      <c r="U69" s="19" t="s">
        <v>313</v>
      </c>
      <c r="V69" s="19">
        <v>1988</v>
      </c>
      <c r="W69" s="19" t="s">
        <v>1</v>
      </c>
      <c r="X69" s="19" t="s">
        <v>28</v>
      </c>
      <c r="Y69" s="19" t="s">
        <v>126</v>
      </c>
      <c r="AA69" s="1" t="str">
        <f t="shared" si="14"/>
        <v>Orzeszyna Artur</v>
      </c>
      <c r="AB69" s="1">
        <f t="shared" ref="AB69:AB132" si="16">R69</f>
        <v>18976</v>
      </c>
      <c r="AC69" s="1">
        <f t="shared" ref="AC69:AC132" si="17">O69</f>
        <v>1665</v>
      </c>
      <c r="AD69" s="1" t="str">
        <f t="shared" ref="AD69:AD132" si="18">AD68</f>
        <v>2018/2019</v>
      </c>
      <c r="AE69" s="1" t="str">
        <f t="shared" ref="AE69:AF132" si="19">Q69</f>
        <v>2018-08-21</v>
      </c>
      <c r="AF69" s="1">
        <f t="shared" si="19"/>
        <v>18976</v>
      </c>
      <c r="AG69" s="1" t="str">
        <f t="shared" ref="AG69:AG132" si="20">P69</f>
        <v>S</v>
      </c>
      <c r="AH69" s="1">
        <f t="shared" si="11"/>
        <v>1988</v>
      </c>
      <c r="AI69" s="1" t="str">
        <f t="shared" si="11"/>
        <v>M</v>
      </c>
      <c r="AJ69" s="1" t="str">
        <f t="shared" si="11"/>
        <v>UKS LOTNIK Olesno</v>
      </c>
      <c r="AK69" s="1" t="str">
        <f t="shared" si="15"/>
        <v>UKS LOTNIK Olesno</v>
      </c>
      <c r="AL69" s="1" t="str">
        <f t="shared" ref="AL69:AL132" si="21">Y69</f>
        <v>OPO</v>
      </c>
    </row>
    <row r="70" spans="1:38" ht="15.75">
      <c r="A70" s="8" t="s">
        <v>1044</v>
      </c>
      <c r="B70" s="16">
        <v>48647</v>
      </c>
      <c r="C70" s="2">
        <v>5476</v>
      </c>
      <c r="D70" s="105" t="s">
        <v>1459</v>
      </c>
      <c r="E70" s="106">
        <v>43712</v>
      </c>
      <c r="F70" s="3" t="s">
        <v>1</v>
      </c>
      <c r="G70" s="6" t="s">
        <v>1376</v>
      </c>
      <c r="H70" s="16">
        <v>2003</v>
      </c>
      <c r="I70" s="2" t="s">
        <v>126</v>
      </c>
      <c r="J70" s="107" t="str">
        <f t="shared" si="12"/>
        <v>"STS GMINA Strzelce Opolskie"</v>
      </c>
      <c r="K70" s="107" t="str">
        <f t="shared" si="13"/>
        <v>"STS GMINA Strzelce Opolskie"</v>
      </c>
      <c r="L70" s="5" t="s">
        <v>126</v>
      </c>
      <c r="N70" s="19" t="s">
        <v>315</v>
      </c>
      <c r="O70" s="19">
        <v>1666</v>
      </c>
      <c r="P70" s="19" t="s">
        <v>4</v>
      </c>
      <c r="Q70" s="19" t="s">
        <v>297</v>
      </c>
      <c r="R70" s="19">
        <v>25401</v>
      </c>
      <c r="S70" s="19" t="s">
        <v>127</v>
      </c>
      <c r="T70" s="19" t="s">
        <v>312</v>
      </c>
      <c r="U70" s="19" t="s">
        <v>252</v>
      </c>
      <c r="V70" s="19">
        <v>1963</v>
      </c>
      <c r="W70" s="19" t="s">
        <v>1</v>
      </c>
      <c r="X70" s="19" t="s">
        <v>28</v>
      </c>
      <c r="Y70" s="19" t="s">
        <v>126</v>
      </c>
      <c r="AA70" s="1" t="str">
        <f t="shared" si="14"/>
        <v>Orzeszyna Zbigniew</v>
      </c>
      <c r="AB70" s="1">
        <f t="shared" si="16"/>
        <v>25401</v>
      </c>
      <c r="AC70" s="1">
        <f t="shared" si="17"/>
        <v>1666</v>
      </c>
      <c r="AD70" s="1" t="str">
        <f t="shared" si="18"/>
        <v>2018/2019</v>
      </c>
      <c r="AE70" s="1" t="str">
        <f t="shared" si="19"/>
        <v>2018-08-21</v>
      </c>
      <c r="AF70" s="1">
        <f t="shared" si="19"/>
        <v>25401</v>
      </c>
      <c r="AG70" s="1" t="str">
        <f t="shared" si="20"/>
        <v>S</v>
      </c>
      <c r="AH70" s="1">
        <f t="shared" si="11"/>
        <v>1963</v>
      </c>
      <c r="AI70" s="1" t="str">
        <f t="shared" si="11"/>
        <v>M</v>
      </c>
      <c r="AJ70" s="1" t="str">
        <f t="shared" si="11"/>
        <v>UKS LOTNIK Olesno</v>
      </c>
      <c r="AK70" s="1" t="str">
        <f t="shared" si="15"/>
        <v>UKS LOTNIK Olesno</v>
      </c>
      <c r="AL70" s="1" t="str">
        <f t="shared" si="21"/>
        <v>OPO</v>
      </c>
    </row>
    <row r="71" spans="1:38" ht="15.75">
      <c r="A71" s="8" t="s">
        <v>1320</v>
      </c>
      <c r="B71" s="16">
        <v>21156</v>
      </c>
      <c r="C71" s="2">
        <v>5475</v>
      </c>
      <c r="D71" s="105" t="s">
        <v>1460</v>
      </c>
      <c r="E71" s="106">
        <v>43712</v>
      </c>
      <c r="F71" s="3" t="s">
        <v>4</v>
      </c>
      <c r="G71" s="6" t="s">
        <v>1376</v>
      </c>
      <c r="H71" s="16">
        <v>1999</v>
      </c>
      <c r="I71" s="2" t="s">
        <v>126</v>
      </c>
      <c r="J71" s="107" t="str">
        <f t="shared" si="12"/>
        <v>"STS GMINA Strzelce Opolskie"</v>
      </c>
      <c r="K71" s="107" t="str">
        <f t="shared" si="13"/>
        <v>"STS GMINA Strzelce Opolskie"</v>
      </c>
      <c r="L71" s="5" t="s">
        <v>126</v>
      </c>
      <c r="N71" s="19" t="s">
        <v>317</v>
      </c>
      <c r="O71" s="19">
        <v>1667</v>
      </c>
      <c r="P71" s="19" t="s">
        <v>4</v>
      </c>
      <c r="Q71" s="19" t="s">
        <v>297</v>
      </c>
      <c r="R71" s="19">
        <v>25405</v>
      </c>
      <c r="S71" s="19" t="s">
        <v>127</v>
      </c>
      <c r="T71" s="19" t="s">
        <v>318</v>
      </c>
      <c r="U71" s="19" t="s">
        <v>319</v>
      </c>
      <c r="V71" s="19">
        <v>1973</v>
      </c>
      <c r="W71" s="19" t="s">
        <v>1</v>
      </c>
      <c r="X71" s="19" t="s">
        <v>28</v>
      </c>
      <c r="Y71" s="19" t="s">
        <v>126</v>
      </c>
      <c r="AA71" s="1" t="str">
        <f t="shared" si="14"/>
        <v>Sobczak Sławomir</v>
      </c>
      <c r="AB71" s="1">
        <f t="shared" si="16"/>
        <v>25405</v>
      </c>
      <c r="AC71" s="1">
        <f t="shared" si="17"/>
        <v>1667</v>
      </c>
      <c r="AD71" s="1" t="str">
        <f t="shared" si="18"/>
        <v>2018/2019</v>
      </c>
      <c r="AE71" s="1" t="str">
        <f t="shared" si="19"/>
        <v>2018-08-21</v>
      </c>
      <c r="AF71" s="1">
        <f t="shared" si="19"/>
        <v>25405</v>
      </c>
      <c r="AG71" s="1" t="str">
        <f t="shared" si="20"/>
        <v>S</v>
      </c>
      <c r="AH71" s="1">
        <f t="shared" si="11"/>
        <v>1973</v>
      </c>
      <c r="AI71" s="1" t="str">
        <f t="shared" si="11"/>
        <v>M</v>
      </c>
      <c r="AJ71" s="1" t="str">
        <f t="shared" si="11"/>
        <v>UKS LOTNIK Olesno</v>
      </c>
      <c r="AK71" s="1" t="str">
        <f t="shared" si="15"/>
        <v>UKS LOTNIK Olesno</v>
      </c>
      <c r="AL71" s="1" t="str">
        <f t="shared" si="21"/>
        <v>OPO</v>
      </c>
    </row>
    <row r="72" spans="1:38" ht="15.75">
      <c r="A72" s="8" t="s">
        <v>1089</v>
      </c>
      <c r="B72" s="16">
        <v>39609</v>
      </c>
      <c r="C72" s="2">
        <v>5474</v>
      </c>
      <c r="D72" s="105" t="s">
        <v>1461</v>
      </c>
      <c r="E72" s="106">
        <v>43712</v>
      </c>
      <c r="F72" s="3" t="s">
        <v>4</v>
      </c>
      <c r="G72" s="6" t="s">
        <v>1376</v>
      </c>
      <c r="H72" s="16">
        <v>2001</v>
      </c>
      <c r="I72" s="2" t="s">
        <v>126</v>
      </c>
      <c r="J72" s="107" t="str">
        <f t="shared" si="12"/>
        <v>"STS GMINA Strzelce Opolskie"</v>
      </c>
      <c r="K72" s="107" t="str">
        <f t="shared" si="13"/>
        <v>"STS GMINA Strzelce Opolskie"</v>
      </c>
      <c r="L72" s="5" t="s">
        <v>126</v>
      </c>
      <c r="N72" s="19" t="s">
        <v>322</v>
      </c>
      <c r="O72" s="19">
        <v>1885</v>
      </c>
      <c r="P72" s="19" t="s">
        <v>4</v>
      </c>
      <c r="Q72" s="19" t="s">
        <v>321</v>
      </c>
      <c r="R72" s="19">
        <v>22544</v>
      </c>
      <c r="S72" s="19" t="s">
        <v>127</v>
      </c>
      <c r="T72" s="19" t="s">
        <v>323</v>
      </c>
      <c r="U72" s="19" t="s">
        <v>324</v>
      </c>
      <c r="V72" s="19">
        <v>1993</v>
      </c>
      <c r="W72" s="19" t="s">
        <v>1</v>
      </c>
      <c r="X72" s="19" t="s">
        <v>18</v>
      </c>
      <c r="Y72" s="19" t="s">
        <v>126</v>
      </c>
      <c r="AA72" s="1" t="str">
        <f t="shared" si="14"/>
        <v>Bernacki Łukasz</v>
      </c>
      <c r="AB72" s="1">
        <f t="shared" si="16"/>
        <v>22544</v>
      </c>
      <c r="AC72" s="1">
        <f t="shared" si="17"/>
        <v>1885</v>
      </c>
      <c r="AD72" s="1" t="str">
        <f t="shared" si="18"/>
        <v>2018/2019</v>
      </c>
      <c r="AE72" s="1" t="str">
        <f t="shared" si="19"/>
        <v>2018-08-23</v>
      </c>
      <c r="AF72" s="1">
        <f t="shared" si="19"/>
        <v>22544</v>
      </c>
      <c r="AG72" s="1" t="str">
        <f t="shared" si="20"/>
        <v>S</v>
      </c>
      <c r="AH72" s="1">
        <f t="shared" si="11"/>
        <v>1993</v>
      </c>
      <c r="AI72" s="1" t="str">
        <f t="shared" si="11"/>
        <v>M</v>
      </c>
      <c r="AJ72" s="1" t="str">
        <f t="shared" si="11"/>
        <v>LZS ODRA Kąty Opolskie</v>
      </c>
      <c r="AK72" s="1" t="str">
        <f t="shared" si="15"/>
        <v>LZS ODRA Kąty Opolskie</v>
      </c>
      <c r="AL72" s="1" t="str">
        <f t="shared" si="21"/>
        <v>OPO</v>
      </c>
    </row>
    <row r="73" spans="1:38" ht="15.75">
      <c r="A73" s="8" t="s">
        <v>1086</v>
      </c>
      <c r="B73" s="16">
        <v>39688</v>
      </c>
      <c r="C73" s="2">
        <v>5473</v>
      </c>
      <c r="D73" s="105" t="s">
        <v>1462</v>
      </c>
      <c r="E73" s="106">
        <v>43712</v>
      </c>
      <c r="F73" s="3" t="s">
        <v>4</v>
      </c>
      <c r="G73" s="6" t="s">
        <v>1376</v>
      </c>
      <c r="H73" s="16">
        <v>2000</v>
      </c>
      <c r="I73" s="2" t="s">
        <v>126</v>
      </c>
      <c r="J73" s="107" t="str">
        <f t="shared" si="12"/>
        <v>"STS GMINA Strzelce Opolskie"</v>
      </c>
      <c r="K73" s="107" t="str">
        <f t="shared" si="13"/>
        <v>"STS GMINA Strzelce Opolskie"</v>
      </c>
      <c r="L73" s="5" t="s">
        <v>126</v>
      </c>
      <c r="N73" s="19" t="s">
        <v>326</v>
      </c>
      <c r="O73" s="19">
        <v>1886</v>
      </c>
      <c r="P73" s="19" t="s">
        <v>4</v>
      </c>
      <c r="Q73" s="19" t="s">
        <v>321</v>
      </c>
      <c r="R73" s="19">
        <v>8558</v>
      </c>
      <c r="S73" s="19" t="s">
        <v>127</v>
      </c>
      <c r="T73" s="19" t="s">
        <v>327</v>
      </c>
      <c r="U73" s="19" t="s">
        <v>303</v>
      </c>
      <c r="V73" s="19">
        <v>1947</v>
      </c>
      <c r="W73" s="19" t="s">
        <v>1</v>
      </c>
      <c r="X73" s="19" t="s">
        <v>18</v>
      </c>
      <c r="Y73" s="19" t="s">
        <v>126</v>
      </c>
      <c r="AA73" s="1" t="str">
        <f t="shared" si="14"/>
        <v>Eksterowicz Jan</v>
      </c>
      <c r="AB73" s="1">
        <f t="shared" si="16"/>
        <v>8558</v>
      </c>
      <c r="AC73" s="1">
        <f t="shared" si="17"/>
        <v>1886</v>
      </c>
      <c r="AD73" s="1" t="str">
        <f t="shared" si="18"/>
        <v>2018/2019</v>
      </c>
      <c r="AE73" s="1" t="str">
        <f t="shared" si="19"/>
        <v>2018-08-23</v>
      </c>
      <c r="AF73" s="1">
        <f t="shared" si="19"/>
        <v>8558</v>
      </c>
      <c r="AG73" s="1" t="str">
        <f t="shared" si="20"/>
        <v>S</v>
      </c>
      <c r="AH73" s="1">
        <f t="shared" si="11"/>
        <v>1947</v>
      </c>
      <c r="AI73" s="1" t="str">
        <f t="shared" si="11"/>
        <v>M</v>
      </c>
      <c r="AJ73" s="1" t="str">
        <f t="shared" si="11"/>
        <v>LZS ODRA Kąty Opolskie</v>
      </c>
      <c r="AK73" s="1" t="str">
        <f t="shared" si="15"/>
        <v>LZS ODRA Kąty Opolskie</v>
      </c>
      <c r="AL73" s="1" t="str">
        <f t="shared" si="21"/>
        <v>OPO</v>
      </c>
    </row>
    <row r="74" spans="1:38" ht="15.75">
      <c r="A74" s="8" t="s">
        <v>1072</v>
      </c>
      <c r="B74" s="16">
        <v>46665</v>
      </c>
      <c r="C74" s="2">
        <v>5472</v>
      </c>
      <c r="D74" s="105" t="s">
        <v>1463</v>
      </c>
      <c r="E74" s="106">
        <v>43712</v>
      </c>
      <c r="F74" s="3" t="s">
        <v>4</v>
      </c>
      <c r="G74" s="6" t="s">
        <v>1376</v>
      </c>
      <c r="H74" s="16">
        <v>1967</v>
      </c>
      <c r="I74" s="2" t="s">
        <v>126</v>
      </c>
      <c r="J74" s="107" t="str">
        <f t="shared" si="12"/>
        <v>"STS GMINA Strzelce Opolskie"</v>
      </c>
      <c r="K74" s="107" t="str">
        <f t="shared" si="13"/>
        <v>"STS GMINA Strzelce Opolskie"</v>
      </c>
      <c r="L74" s="5" t="s">
        <v>126</v>
      </c>
      <c r="N74" s="19" t="s">
        <v>329</v>
      </c>
      <c r="O74" s="19">
        <v>1887</v>
      </c>
      <c r="P74" s="19" t="s">
        <v>4</v>
      </c>
      <c r="Q74" s="19" t="s">
        <v>321</v>
      </c>
      <c r="R74" s="19">
        <v>29034</v>
      </c>
      <c r="S74" s="19" t="s">
        <v>127</v>
      </c>
      <c r="T74" s="19" t="s">
        <v>330</v>
      </c>
      <c r="U74" s="19" t="s">
        <v>331</v>
      </c>
      <c r="V74" s="19">
        <v>1971</v>
      </c>
      <c r="W74" s="19" t="s">
        <v>1</v>
      </c>
      <c r="X74" s="19" t="s">
        <v>18</v>
      </c>
      <c r="Y74" s="19" t="s">
        <v>126</v>
      </c>
      <c r="AA74" s="1" t="str">
        <f t="shared" si="14"/>
        <v>Glinka Piotr</v>
      </c>
      <c r="AB74" s="1">
        <f t="shared" si="16"/>
        <v>29034</v>
      </c>
      <c r="AC74" s="1">
        <f t="shared" si="17"/>
        <v>1887</v>
      </c>
      <c r="AD74" s="1" t="str">
        <f t="shared" si="18"/>
        <v>2018/2019</v>
      </c>
      <c r="AE74" s="1" t="str">
        <f t="shared" si="19"/>
        <v>2018-08-23</v>
      </c>
      <c r="AF74" s="1">
        <f t="shared" si="19"/>
        <v>29034</v>
      </c>
      <c r="AG74" s="1" t="str">
        <f t="shared" si="20"/>
        <v>S</v>
      </c>
      <c r="AH74" s="1">
        <f t="shared" si="11"/>
        <v>1971</v>
      </c>
      <c r="AI74" s="1" t="str">
        <f t="shared" si="11"/>
        <v>M</v>
      </c>
      <c r="AJ74" s="1" t="str">
        <f t="shared" si="11"/>
        <v>LZS ODRA Kąty Opolskie</v>
      </c>
      <c r="AK74" s="1" t="str">
        <f t="shared" si="15"/>
        <v>LZS ODRA Kąty Opolskie</v>
      </c>
      <c r="AL74" s="1" t="str">
        <f t="shared" si="21"/>
        <v>OPO</v>
      </c>
    </row>
    <row r="75" spans="1:38" ht="15.75">
      <c r="A75" s="8" t="s">
        <v>1070</v>
      </c>
      <c r="B75" s="16">
        <v>31071</v>
      </c>
      <c r="C75" s="2">
        <v>5471</v>
      </c>
      <c r="D75" s="105" t="s">
        <v>1464</v>
      </c>
      <c r="E75" s="106">
        <v>43712</v>
      </c>
      <c r="F75" s="3" t="s">
        <v>4</v>
      </c>
      <c r="G75" s="6" t="s">
        <v>1376</v>
      </c>
      <c r="H75" s="108">
        <v>1971</v>
      </c>
      <c r="I75" s="2" t="s">
        <v>126</v>
      </c>
      <c r="J75" s="107" t="str">
        <f t="shared" si="12"/>
        <v>"STS GMINA Strzelce Opolskie"</v>
      </c>
      <c r="K75" s="107" t="str">
        <f t="shared" si="13"/>
        <v>"STS GMINA Strzelce Opolskie"</v>
      </c>
      <c r="L75" s="5" t="s">
        <v>126</v>
      </c>
      <c r="N75" s="19" t="s">
        <v>332</v>
      </c>
      <c r="O75" s="19">
        <v>1888</v>
      </c>
      <c r="P75" s="19" t="s">
        <v>4</v>
      </c>
      <c r="Q75" s="19" t="s">
        <v>321</v>
      </c>
      <c r="R75" s="19">
        <v>29058</v>
      </c>
      <c r="S75" s="19" t="s">
        <v>127</v>
      </c>
      <c r="T75" s="19" t="s">
        <v>333</v>
      </c>
      <c r="U75" s="19" t="s">
        <v>334</v>
      </c>
      <c r="V75" s="19">
        <v>1992</v>
      </c>
      <c r="W75" s="19" t="s">
        <v>1</v>
      </c>
      <c r="X75" s="19" t="s">
        <v>18</v>
      </c>
      <c r="Y75" s="19" t="s">
        <v>126</v>
      </c>
      <c r="AA75" s="1" t="str">
        <f t="shared" si="14"/>
        <v>Kałuża Dawid</v>
      </c>
      <c r="AB75" s="1">
        <f t="shared" si="16"/>
        <v>29058</v>
      </c>
      <c r="AC75" s="1">
        <f t="shared" si="17"/>
        <v>1888</v>
      </c>
      <c r="AD75" s="1" t="str">
        <f t="shared" si="18"/>
        <v>2018/2019</v>
      </c>
      <c r="AE75" s="1" t="str">
        <f t="shared" si="19"/>
        <v>2018-08-23</v>
      </c>
      <c r="AF75" s="1">
        <f t="shared" si="19"/>
        <v>29058</v>
      </c>
      <c r="AG75" s="1" t="str">
        <f t="shared" si="20"/>
        <v>S</v>
      </c>
      <c r="AH75" s="1">
        <f t="shared" si="11"/>
        <v>1992</v>
      </c>
      <c r="AI75" s="1" t="str">
        <f t="shared" si="11"/>
        <v>M</v>
      </c>
      <c r="AJ75" s="1" t="str">
        <f t="shared" si="11"/>
        <v>LZS ODRA Kąty Opolskie</v>
      </c>
      <c r="AK75" s="1" t="str">
        <f t="shared" si="15"/>
        <v>LZS ODRA Kąty Opolskie</v>
      </c>
      <c r="AL75" s="1" t="str">
        <f t="shared" si="21"/>
        <v>OPO</v>
      </c>
    </row>
    <row r="76" spans="1:38" ht="15.75">
      <c r="A76" s="8" t="s">
        <v>1067</v>
      </c>
      <c r="B76" s="16">
        <v>31069</v>
      </c>
      <c r="C76" s="2">
        <v>5470</v>
      </c>
      <c r="D76" s="105" t="s">
        <v>1465</v>
      </c>
      <c r="E76" s="106">
        <v>43712</v>
      </c>
      <c r="F76" s="3" t="s">
        <v>4</v>
      </c>
      <c r="G76" s="6" t="s">
        <v>1376</v>
      </c>
      <c r="H76" s="16">
        <v>1993</v>
      </c>
      <c r="I76" s="2" t="s">
        <v>126</v>
      </c>
      <c r="J76" s="107" t="str">
        <f t="shared" si="12"/>
        <v>"STS GMINA Strzelce Opolskie"</v>
      </c>
      <c r="K76" s="107" t="str">
        <f t="shared" si="13"/>
        <v>"STS GMINA Strzelce Opolskie"</v>
      </c>
      <c r="L76" s="5" t="s">
        <v>126</v>
      </c>
      <c r="N76" s="19" t="s">
        <v>336</v>
      </c>
      <c r="O76" s="19">
        <v>1889</v>
      </c>
      <c r="P76" s="19" t="s">
        <v>4</v>
      </c>
      <c r="Q76" s="19" t="s">
        <v>321</v>
      </c>
      <c r="R76" s="19">
        <v>29035</v>
      </c>
      <c r="S76" s="19" t="s">
        <v>127</v>
      </c>
      <c r="T76" s="19" t="s">
        <v>337</v>
      </c>
      <c r="U76" s="19" t="s">
        <v>184</v>
      </c>
      <c r="V76" s="19">
        <v>1989</v>
      </c>
      <c r="W76" s="19" t="s">
        <v>1</v>
      </c>
      <c r="X76" s="19" t="s">
        <v>18</v>
      </c>
      <c r="Y76" s="19" t="s">
        <v>126</v>
      </c>
      <c r="AA76" s="1" t="str">
        <f t="shared" si="14"/>
        <v>Kondziela Krzysztof</v>
      </c>
      <c r="AB76" s="1">
        <f t="shared" si="16"/>
        <v>29035</v>
      </c>
      <c r="AC76" s="1">
        <f t="shared" si="17"/>
        <v>1889</v>
      </c>
      <c r="AD76" s="1" t="str">
        <f t="shared" si="18"/>
        <v>2018/2019</v>
      </c>
      <c r="AE76" s="1" t="str">
        <f t="shared" si="19"/>
        <v>2018-08-23</v>
      </c>
      <c r="AF76" s="1">
        <f t="shared" si="19"/>
        <v>29035</v>
      </c>
      <c r="AG76" s="1" t="str">
        <f t="shared" si="20"/>
        <v>S</v>
      </c>
      <c r="AH76" s="1">
        <f t="shared" si="11"/>
        <v>1989</v>
      </c>
      <c r="AI76" s="1" t="str">
        <f t="shared" si="11"/>
        <v>M</v>
      </c>
      <c r="AJ76" s="1" t="str">
        <f t="shared" si="11"/>
        <v>LZS ODRA Kąty Opolskie</v>
      </c>
      <c r="AK76" s="1" t="str">
        <f t="shared" si="15"/>
        <v>LZS ODRA Kąty Opolskie</v>
      </c>
      <c r="AL76" s="1" t="str">
        <f t="shared" si="21"/>
        <v>OPO</v>
      </c>
    </row>
    <row r="77" spans="1:38" ht="15.75">
      <c r="A77" s="8" t="s">
        <v>102</v>
      </c>
      <c r="B77" s="16">
        <v>26513</v>
      </c>
      <c r="C77" s="2">
        <v>5469</v>
      </c>
      <c r="D77" s="105" t="s">
        <v>1466</v>
      </c>
      <c r="E77" s="106">
        <v>43712</v>
      </c>
      <c r="F77" s="3" t="s">
        <v>4</v>
      </c>
      <c r="G77" s="6" t="s">
        <v>1376</v>
      </c>
      <c r="H77" s="16">
        <v>1997</v>
      </c>
      <c r="I77" s="2" t="s">
        <v>126</v>
      </c>
      <c r="J77" s="107" t="str">
        <f t="shared" si="12"/>
        <v>"STS GMINA Strzelce Opolskie"</v>
      </c>
      <c r="K77" s="107" t="str">
        <f t="shared" si="13"/>
        <v>"STS GMINA Strzelce Opolskie"</v>
      </c>
      <c r="L77" s="5" t="s">
        <v>126</v>
      </c>
      <c r="N77" s="19" t="s">
        <v>339</v>
      </c>
      <c r="O77" s="19">
        <v>1890</v>
      </c>
      <c r="P77" s="19" t="s">
        <v>4</v>
      </c>
      <c r="Q77" s="19" t="s">
        <v>321</v>
      </c>
      <c r="R77" s="19">
        <v>39615</v>
      </c>
      <c r="S77" s="19" t="s">
        <v>127</v>
      </c>
      <c r="T77" s="19" t="s">
        <v>340</v>
      </c>
      <c r="U77" s="19" t="s">
        <v>193</v>
      </c>
      <c r="V77" s="19">
        <v>1997</v>
      </c>
      <c r="W77" s="19" t="s">
        <v>1</v>
      </c>
      <c r="X77" s="19" t="s">
        <v>18</v>
      </c>
      <c r="Y77" s="19" t="s">
        <v>126</v>
      </c>
      <c r="AA77" s="1" t="str">
        <f t="shared" si="14"/>
        <v>Maczurek Robert</v>
      </c>
      <c r="AB77" s="1">
        <f t="shared" si="16"/>
        <v>39615</v>
      </c>
      <c r="AC77" s="1">
        <f t="shared" si="17"/>
        <v>1890</v>
      </c>
      <c r="AD77" s="1" t="str">
        <f t="shared" si="18"/>
        <v>2018/2019</v>
      </c>
      <c r="AE77" s="1" t="str">
        <f t="shared" si="19"/>
        <v>2018-08-23</v>
      </c>
      <c r="AF77" s="1">
        <f t="shared" si="19"/>
        <v>39615</v>
      </c>
      <c r="AG77" s="1" t="str">
        <f t="shared" si="20"/>
        <v>S</v>
      </c>
      <c r="AH77" s="1">
        <f t="shared" si="11"/>
        <v>1997</v>
      </c>
      <c r="AI77" s="1" t="str">
        <f t="shared" si="11"/>
        <v>M</v>
      </c>
      <c r="AJ77" s="1" t="str">
        <f t="shared" si="11"/>
        <v>LZS ODRA Kąty Opolskie</v>
      </c>
      <c r="AK77" s="1" t="str">
        <f t="shared" si="15"/>
        <v>LZS ODRA Kąty Opolskie</v>
      </c>
      <c r="AL77" s="1" t="str">
        <f t="shared" si="21"/>
        <v>OPO</v>
      </c>
    </row>
    <row r="78" spans="1:38" ht="15.75">
      <c r="A78" s="8" t="s">
        <v>1063</v>
      </c>
      <c r="B78" s="108">
        <v>31075</v>
      </c>
      <c r="C78" s="108">
        <v>5468</v>
      </c>
      <c r="D78" s="105" t="s">
        <v>1467</v>
      </c>
      <c r="E78" s="106">
        <v>43712</v>
      </c>
      <c r="F78" s="3" t="s">
        <v>4</v>
      </c>
      <c r="G78" s="6" t="s">
        <v>1376</v>
      </c>
      <c r="H78" s="16">
        <v>1953</v>
      </c>
      <c r="I78" s="2" t="s">
        <v>126</v>
      </c>
      <c r="J78" s="107" t="str">
        <f t="shared" si="12"/>
        <v>"STS GMINA Strzelce Opolskie"</v>
      </c>
      <c r="K78" s="107" t="str">
        <f t="shared" si="13"/>
        <v>"STS GMINA Strzelce Opolskie"</v>
      </c>
      <c r="L78" s="5" t="s">
        <v>126</v>
      </c>
      <c r="N78" s="19" t="s">
        <v>342</v>
      </c>
      <c r="O78" s="19">
        <v>1891</v>
      </c>
      <c r="P78" s="19" t="s">
        <v>4</v>
      </c>
      <c r="Q78" s="19" t="s">
        <v>321</v>
      </c>
      <c r="R78" s="19">
        <v>881</v>
      </c>
      <c r="S78" s="19" t="s">
        <v>127</v>
      </c>
      <c r="T78" s="19" t="s">
        <v>343</v>
      </c>
      <c r="U78" s="19" t="s">
        <v>184</v>
      </c>
      <c r="V78" s="19">
        <v>1962</v>
      </c>
      <c r="W78" s="19" t="s">
        <v>1</v>
      </c>
      <c r="X78" s="19" t="s">
        <v>18</v>
      </c>
      <c r="Y78" s="19" t="s">
        <v>126</v>
      </c>
      <c r="AA78" s="1" t="str">
        <f t="shared" si="14"/>
        <v>Prokop Krzysztof</v>
      </c>
      <c r="AB78" s="1">
        <f t="shared" si="16"/>
        <v>881</v>
      </c>
      <c r="AC78" s="1">
        <f t="shared" si="17"/>
        <v>1891</v>
      </c>
      <c r="AD78" s="1" t="str">
        <f t="shared" si="18"/>
        <v>2018/2019</v>
      </c>
      <c r="AE78" s="1" t="str">
        <f t="shared" si="19"/>
        <v>2018-08-23</v>
      </c>
      <c r="AF78" s="1">
        <f t="shared" si="19"/>
        <v>881</v>
      </c>
      <c r="AG78" s="1" t="str">
        <f t="shared" si="20"/>
        <v>S</v>
      </c>
      <c r="AH78" s="1">
        <f t="shared" si="11"/>
        <v>1962</v>
      </c>
      <c r="AI78" s="1" t="str">
        <f t="shared" si="11"/>
        <v>M</v>
      </c>
      <c r="AJ78" s="1" t="str">
        <f t="shared" si="11"/>
        <v>LZS ODRA Kąty Opolskie</v>
      </c>
      <c r="AK78" s="1" t="str">
        <f t="shared" si="15"/>
        <v>LZS ODRA Kąty Opolskie</v>
      </c>
      <c r="AL78" s="1" t="str">
        <f t="shared" si="21"/>
        <v>OPO</v>
      </c>
    </row>
    <row r="79" spans="1:38" ht="15.75">
      <c r="A79" s="8" t="s">
        <v>1060</v>
      </c>
      <c r="B79" s="16">
        <v>39687</v>
      </c>
      <c r="C79" s="2">
        <v>5467</v>
      </c>
      <c r="D79" s="105" t="s">
        <v>1468</v>
      </c>
      <c r="E79" s="106">
        <v>43712</v>
      </c>
      <c r="F79" s="3" t="s">
        <v>4</v>
      </c>
      <c r="G79" s="6" t="s">
        <v>1376</v>
      </c>
      <c r="H79" s="16">
        <v>1961</v>
      </c>
      <c r="I79" s="2" t="s">
        <v>126</v>
      </c>
      <c r="J79" s="107" t="str">
        <f t="shared" si="12"/>
        <v>"STS GMINA Strzelce Opolskie"</v>
      </c>
      <c r="K79" s="107" t="str">
        <f t="shared" si="13"/>
        <v>"STS GMINA Strzelce Opolskie"</v>
      </c>
      <c r="L79" s="5" t="s">
        <v>126</v>
      </c>
      <c r="N79" s="19" t="s">
        <v>345</v>
      </c>
      <c r="O79" s="19">
        <v>1892</v>
      </c>
      <c r="P79" s="19" t="s">
        <v>4</v>
      </c>
      <c r="Q79" s="19" t="s">
        <v>321</v>
      </c>
      <c r="R79" s="19">
        <v>24812</v>
      </c>
      <c r="S79" s="19" t="s">
        <v>127</v>
      </c>
      <c r="T79" s="19" t="s">
        <v>346</v>
      </c>
      <c r="U79" s="19" t="s">
        <v>331</v>
      </c>
      <c r="V79" s="19">
        <v>1994</v>
      </c>
      <c r="W79" s="19" t="s">
        <v>1</v>
      </c>
      <c r="X79" s="19" t="s">
        <v>18</v>
      </c>
      <c r="Y79" s="19" t="s">
        <v>126</v>
      </c>
      <c r="AA79" s="1" t="str">
        <f t="shared" si="14"/>
        <v>Staniszewski Piotr</v>
      </c>
      <c r="AB79" s="1">
        <f t="shared" si="16"/>
        <v>24812</v>
      </c>
      <c r="AC79" s="1">
        <f t="shared" si="17"/>
        <v>1892</v>
      </c>
      <c r="AD79" s="1" t="str">
        <f t="shared" si="18"/>
        <v>2018/2019</v>
      </c>
      <c r="AE79" s="1" t="str">
        <f t="shared" si="19"/>
        <v>2018-08-23</v>
      </c>
      <c r="AF79" s="1">
        <f t="shared" si="19"/>
        <v>24812</v>
      </c>
      <c r="AG79" s="1" t="str">
        <f t="shared" si="20"/>
        <v>S</v>
      </c>
      <c r="AH79" s="1">
        <f t="shared" si="11"/>
        <v>1994</v>
      </c>
      <c r="AI79" s="1" t="str">
        <f t="shared" si="11"/>
        <v>M</v>
      </c>
      <c r="AJ79" s="1" t="str">
        <f t="shared" si="11"/>
        <v>LZS ODRA Kąty Opolskie</v>
      </c>
      <c r="AK79" s="1" t="str">
        <f t="shared" si="15"/>
        <v>LZS ODRA Kąty Opolskie</v>
      </c>
      <c r="AL79" s="1" t="str">
        <f t="shared" si="21"/>
        <v>OPO</v>
      </c>
    </row>
    <row r="80" spans="1:38" ht="15.75">
      <c r="A80" s="8" t="s">
        <v>1057</v>
      </c>
      <c r="B80" s="16">
        <v>48008</v>
      </c>
      <c r="C80" s="2">
        <v>5466</v>
      </c>
      <c r="D80" s="105" t="s">
        <v>1469</v>
      </c>
      <c r="E80" s="106">
        <v>43712</v>
      </c>
      <c r="F80" s="3" t="s">
        <v>4</v>
      </c>
      <c r="G80" s="6" t="s">
        <v>1376</v>
      </c>
      <c r="H80" s="16">
        <v>1961</v>
      </c>
      <c r="I80" s="2" t="s">
        <v>126</v>
      </c>
      <c r="J80" s="107" t="str">
        <f t="shared" si="12"/>
        <v>"STS GMINA Strzelce Opolskie"</v>
      </c>
      <c r="K80" s="107" t="str">
        <f t="shared" si="13"/>
        <v>"STS GMINA Strzelce Opolskie"</v>
      </c>
      <c r="L80" s="5" t="s">
        <v>126</v>
      </c>
      <c r="N80" s="19" t="s">
        <v>348</v>
      </c>
      <c r="O80" s="19">
        <v>1893</v>
      </c>
      <c r="P80" s="19" t="s">
        <v>4</v>
      </c>
      <c r="Q80" s="19" t="s">
        <v>321</v>
      </c>
      <c r="R80" s="19">
        <v>6253</v>
      </c>
      <c r="S80" s="19" t="s">
        <v>127</v>
      </c>
      <c r="T80" s="19" t="s">
        <v>349</v>
      </c>
      <c r="U80" s="19" t="s">
        <v>184</v>
      </c>
      <c r="V80" s="19">
        <v>1981</v>
      </c>
      <c r="W80" s="19" t="s">
        <v>1</v>
      </c>
      <c r="X80" s="19" t="s">
        <v>18</v>
      </c>
      <c r="Y80" s="19" t="s">
        <v>126</v>
      </c>
      <c r="AA80" s="1" t="str">
        <f t="shared" si="14"/>
        <v>Pacek Krzysztof</v>
      </c>
      <c r="AB80" s="1">
        <f t="shared" si="16"/>
        <v>6253</v>
      </c>
      <c r="AC80" s="1">
        <f t="shared" si="17"/>
        <v>1893</v>
      </c>
      <c r="AD80" s="1" t="str">
        <f t="shared" si="18"/>
        <v>2018/2019</v>
      </c>
      <c r="AE80" s="1" t="str">
        <f t="shared" si="19"/>
        <v>2018-08-23</v>
      </c>
      <c r="AF80" s="1">
        <f t="shared" si="19"/>
        <v>6253</v>
      </c>
      <c r="AG80" s="1" t="str">
        <f t="shared" si="20"/>
        <v>S</v>
      </c>
      <c r="AH80" s="1">
        <f t="shared" si="11"/>
        <v>1981</v>
      </c>
      <c r="AI80" s="1" t="str">
        <f t="shared" si="11"/>
        <v>M</v>
      </c>
      <c r="AJ80" s="1" t="str">
        <f t="shared" si="11"/>
        <v>LZS ODRA Kąty Opolskie</v>
      </c>
      <c r="AK80" s="1" t="str">
        <f t="shared" si="15"/>
        <v>LZS ODRA Kąty Opolskie</v>
      </c>
      <c r="AL80" s="1" t="str">
        <f t="shared" si="21"/>
        <v>OPO</v>
      </c>
    </row>
    <row r="81" spans="1:38" ht="15.75">
      <c r="A81" s="8" t="s">
        <v>1053</v>
      </c>
      <c r="B81" s="16">
        <v>26512</v>
      </c>
      <c r="C81" s="2">
        <v>5465</v>
      </c>
      <c r="D81" s="105" t="s">
        <v>1470</v>
      </c>
      <c r="E81" s="106">
        <v>43712</v>
      </c>
      <c r="F81" s="3" t="s">
        <v>4</v>
      </c>
      <c r="G81" s="6" t="s">
        <v>1376</v>
      </c>
      <c r="H81" s="16">
        <v>2000</v>
      </c>
      <c r="I81" s="2" t="s">
        <v>126</v>
      </c>
      <c r="J81" s="107" t="str">
        <f t="shared" si="12"/>
        <v>"STS GMINA Strzelce Opolskie"</v>
      </c>
      <c r="K81" s="107" t="str">
        <f t="shared" si="13"/>
        <v>"STS GMINA Strzelce Opolskie"</v>
      </c>
      <c r="L81" s="5" t="s">
        <v>126</v>
      </c>
      <c r="N81" s="19" t="s">
        <v>351</v>
      </c>
      <c r="O81" s="19">
        <v>1894</v>
      </c>
      <c r="P81" s="19" t="s">
        <v>1</v>
      </c>
      <c r="Q81" s="19" t="s">
        <v>321</v>
      </c>
      <c r="R81" s="19">
        <v>31537</v>
      </c>
      <c r="S81" s="19" t="s">
        <v>127</v>
      </c>
      <c r="T81" s="19" t="s">
        <v>337</v>
      </c>
      <c r="U81" s="19" t="s">
        <v>352</v>
      </c>
      <c r="V81" s="19">
        <v>2001</v>
      </c>
      <c r="W81" s="19" t="s">
        <v>1</v>
      </c>
      <c r="X81" s="19" t="s">
        <v>18</v>
      </c>
      <c r="Y81" s="19" t="s">
        <v>126</v>
      </c>
      <c r="AA81" s="1" t="str">
        <f t="shared" si="14"/>
        <v>Kondziela Aleksander</v>
      </c>
      <c r="AB81" s="1">
        <f t="shared" si="16"/>
        <v>31537</v>
      </c>
      <c r="AC81" s="1">
        <f t="shared" si="17"/>
        <v>1894</v>
      </c>
      <c r="AD81" s="1" t="str">
        <f t="shared" si="18"/>
        <v>2018/2019</v>
      </c>
      <c r="AE81" s="1" t="str">
        <f t="shared" si="19"/>
        <v>2018-08-23</v>
      </c>
      <c r="AF81" s="1">
        <f t="shared" si="19"/>
        <v>31537</v>
      </c>
      <c r="AG81" s="1" t="str">
        <f t="shared" si="20"/>
        <v>M</v>
      </c>
      <c r="AH81" s="1">
        <f t="shared" si="11"/>
        <v>2001</v>
      </c>
      <c r="AI81" s="1" t="str">
        <f t="shared" si="11"/>
        <v>M</v>
      </c>
      <c r="AJ81" s="1" t="str">
        <f t="shared" si="11"/>
        <v>LZS ODRA Kąty Opolskie</v>
      </c>
      <c r="AK81" s="1" t="str">
        <f t="shared" si="15"/>
        <v>LZS ODRA Kąty Opolskie</v>
      </c>
      <c r="AL81" s="1" t="str">
        <f t="shared" si="21"/>
        <v>OPO</v>
      </c>
    </row>
    <row r="82" spans="1:38" ht="15.75">
      <c r="A82" s="8" t="s">
        <v>1050</v>
      </c>
      <c r="B82" s="16">
        <v>29033</v>
      </c>
      <c r="C82" s="2">
        <v>5464</v>
      </c>
      <c r="D82" s="105" t="s">
        <v>1471</v>
      </c>
      <c r="E82" s="106">
        <v>43712</v>
      </c>
      <c r="F82" s="3" t="s">
        <v>4</v>
      </c>
      <c r="G82" s="6" t="s">
        <v>1376</v>
      </c>
      <c r="H82" s="108">
        <v>1998</v>
      </c>
      <c r="I82" s="6" t="s">
        <v>126</v>
      </c>
      <c r="J82" s="107" t="str">
        <f t="shared" si="12"/>
        <v>"STS GMINA Strzelce Opolskie"</v>
      </c>
      <c r="K82" s="107" t="str">
        <f t="shared" si="13"/>
        <v>"STS GMINA Strzelce Opolskie"</v>
      </c>
      <c r="L82" s="5" t="s">
        <v>126</v>
      </c>
      <c r="N82" s="19" t="s">
        <v>354</v>
      </c>
      <c r="O82" s="19">
        <v>1895</v>
      </c>
      <c r="P82" s="19" t="s">
        <v>4</v>
      </c>
      <c r="Q82" s="19" t="s">
        <v>321</v>
      </c>
      <c r="R82" s="19">
        <v>8136</v>
      </c>
      <c r="S82" s="19" t="s">
        <v>127</v>
      </c>
      <c r="T82" s="19" t="s">
        <v>349</v>
      </c>
      <c r="U82" s="19" t="s">
        <v>187</v>
      </c>
      <c r="V82" s="19">
        <v>1984</v>
      </c>
      <c r="W82" s="19" t="s">
        <v>1</v>
      </c>
      <c r="X82" s="19" t="s">
        <v>18</v>
      </c>
      <c r="Y82" s="19" t="s">
        <v>126</v>
      </c>
      <c r="AA82" s="1" t="str">
        <f t="shared" si="14"/>
        <v>Pacek Paweł</v>
      </c>
      <c r="AB82" s="1">
        <f t="shared" si="16"/>
        <v>8136</v>
      </c>
      <c r="AC82" s="1">
        <f t="shared" si="17"/>
        <v>1895</v>
      </c>
      <c r="AD82" s="1" t="str">
        <f t="shared" si="18"/>
        <v>2018/2019</v>
      </c>
      <c r="AE82" s="1" t="str">
        <f t="shared" si="19"/>
        <v>2018-08-23</v>
      </c>
      <c r="AF82" s="1">
        <f t="shared" si="19"/>
        <v>8136</v>
      </c>
      <c r="AG82" s="1" t="str">
        <f t="shared" si="20"/>
        <v>S</v>
      </c>
      <c r="AH82" s="1">
        <f t="shared" ref="AH82:AJ145" si="22">V82</f>
        <v>1984</v>
      </c>
      <c r="AI82" s="1" t="str">
        <f t="shared" si="22"/>
        <v>M</v>
      </c>
      <c r="AJ82" s="1" t="str">
        <f t="shared" si="22"/>
        <v>LZS ODRA Kąty Opolskie</v>
      </c>
      <c r="AK82" s="1" t="str">
        <f t="shared" si="15"/>
        <v>LZS ODRA Kąty Opolskie</v>
      </c>
      <c r="AL82" s="1" t="str">
        <f t="shared" si="21"/>
        <v>OPO</v>
      </c>
    </row>
    <row r="83" spans="1:38" ht="15.75">
      <c r="A83" s="8" t="s">
        <v>1047</v>
      </c>
      <c r="B83" s="16">
        <v>26328</v>
      </c>
      <c r="C83" s="2">
        <v>5463</v>
      </c>
      <c r="D83" s="105" t="s">
        <v>1472</v>
      </c>
      <c r="E83" s="106">
        <v>43712</v>
      </c>
      <c r="F83" s="3" t="s">
        <v>4</v>
      </c>
      <c r="G83" s="6" t="s">
        <v>1376</v>
      </c>
      <c r="H83" s="16">
        <v>1999</v>
      </c>
      <c r="I83" s="2" t="s">
        <v>126</v>
      </c>
      <c r="J83" s="107" t="str">
        <f t="shared" si="12"/>
        <v>"STS GMINA Strzelce Opolskie"</v>
      </c>
      <c r="K83" s="107" t="str">
        <f t="shared" si="13"/>
        <v>"STS GMINA Strzelce Opolskie"</v>
      </c>
      <c r="L83" s="5" t="s">
        <v>126</v>
      </c>
      <c r="N83" s="19" t="s">
        <v>356</v>
      </c>
      <c r="O83" s="19">
        <v>1896</v>
      </c>
      <c r="P83" s="19" t="s">
        <v>1</v>
      </c>
      <c r="Q83" s="19" t="s">
        <v>321</v>
      </c>
      <c r="R83" s="19">
        <v>42540</v>
      </c>
      <c r="S83" s="19" t="s">
        <v>127</v>
      </c>
      <c r="T83" s="19" t="s">
        <v>357</v>
      </c>
      <c r="U83" s="19" t="s">
        <v>324</v>
      </c>
      <c r="V83" s="19">
        <v>2003</v>
      </c>
      <c r="W83" s="19" t="s">
        <v>1</v>
      </c>
      <c r="X83" s="19" t="s">
        <v>18</v>
      </c>
      <c r="Y83" s="19" t="s">
        <v>126</v>
      </c>
      <c r="AA83" s="1" t="str">
        <f t="shared" si="14"/>
        <v>Nowak Łukasz</v>
      </c>
      <c r="AB83" s="1">
        <f t="shared" si="16"/>
        <v>42540</v>
      </c>
      <c r="AC83" s="1">
        <f t="shared" si="17"/>
        <v>1896</v>
      </c>
      <c r="AD83" s="1" t="str">
        <f t="shared" si="18"/>
        <v>2018/2019</v>
      </c>
      <c r="AE83" s="1" t="str">
        <f t="shared" si="19"/>
        <v>2018-08-23</v>
      </c>
      <c r="AF83" s="1">
        <f t="shared" si="19"/>
        <v>42540</v>
      </c>
      <c r="AG83" s="1" t="str">
        <f t="shared" si="20"/>
        <v>M</v>
      </c>
      <c r="AH83" s="1">
        <f t="shared" si="22"/>
        <v>2003</v>
      </c>
      <c r="AI83" s="1" t="str">
        <f t="shared" si="22"/>
        <v>M</v>
      </c>
      <c r="AJ83" s="1" t="str">
        <f t="shared" si="22"/>
        <v>LZS ODRA Kąty Opolskie</v>
      </c>
      <c r="AK83" s="1" t="str">
        <f t="shared" si="15"/>
        <v>LZS ODRA Kąty Opolskie</v>
      </c>
      <c r="AL83" s="1" t="str">
        <f t="shared" si="21"/>
        <v>OPO</v>
      </c>
    </row>
    <row r="84" spans="1:38" ht="15.75">
      <c r="A84" s="8" t="s">
        <v>1041</v>
      </c>
      <c r="B84" s="16">
        <v>39689</v>
      </c>
      <c r="C84" s="2">
        <v>5462</v>
      </c>
      <c r="D84" s="105" t="s">
        <v>1473</v>
      </c>
      <c r="E84" s="106">
        <v>43712</v>
      </c>
      <c r="F84" s="3" t="s">
        <v>4</v>
      </c>
      <c r="G84" s="6" t="s">
        <v>1376</v>
      </c>
      <c r="H84" s="16">
        <v>1999</v>
      </c>
      <c r="I84" s="2" t="s">
        <v>126</v>
      </c>
      <c r="J84" s="107" t="str">
        <f t="shared" si="12"/>
        <v>"STS GMINA Strzelce Opolskie"</v>
      </c>
      <c r="K84" s="107" t="str">
        <f t="shared" si="13"/>
        <v>"STS GMINA Strzelce Opolskie"</v>
      </c>
      <c r="L84" s="5" t="s">
        <v>126</v>
      </c>
      <c r="N84" s="19" t="s">
        <v>359</v>
      </c>
      <c r="O84" s="19">
        <v>1897</v>
      </c>
      <c r="P84" s="19" t="s">
        <v>1</v>
      </c>
      <c r="Q84" s="19" t="s">
        <v>321</v>
      </c>
      <c r="R84" s="19">
        <v>45212</v>
      </c>
      <c r="S84" s="19" t="s">
        <v>127</v>
      </c>
      <c r="T84" s="19" t="s">
        <v>360</v>
      </c>
      <c r="U84" s="19" t="s">
        <v>286</v>
      </c>
      <c r="V84" s="19">
        <v>2005</v>
      </c>
      <c r="W84" s="19" t="s">
        <v>1</v>
      </c>
      <c r="X84" s="19" t="s">
        <v>18</v>
      </c>
      <c r="Y84" s="19" t="s">
        <v>126</v>
      </c>
      <c r="AA84" s="1" t="str">
        <f t="shared" si="14"/>
        <v>Jackowski Tomasz</v>
      </c>
      <c r="AB84" s="1">
        <f t="shared" si="16"/>
        <v>45212</v>
      </c>
      <c r="AC84" s="1">
        <f t="shared" si="17"/>
        <v>1897</v>
      </c>
      <c r="AD84" s="1" t="str">
        <f t="shared" si="18"/>
        <v>2018/2019</v>
      </c>
      <c r="AE84" s="1" t="str">
        <f t="shared" si="19"/>
        <v>2018-08-23</v>
      </c>
      <c r="AF84" s="1">
        <f t="shared" si="19"/>
        <v>45212</v>
      </c>
      <c r="AG84" s="1" t="str">
        <f t="shared" si="20"/>
        <v>M</v>
      </c>
      <c r="AH84" s="1">
        <f t="shared" si="22"/>
        <v>2005</v>
      </c>
      <c r="AI84" s="1" t="str">
        <f t="shared" si="22"/>
        <v>M</v>
      </c>
      <c r="AJ84" s="1" t="str">
        <f t="shared" si="22"/>
        <v>LZS ODRA Kąty Opolskie</v>
      </c>
      <c r="AK84" s="1" t="str">
        <f t="shared" si="15"/>
        <v>LZS ODRA Kąty Opolskie</v>
      </c>
      <c r="AL84" s="1" t="str">
        <f t="shared" si="21"/>
        <v>OPO</v>
      </c>
    </row>
    <row r="85" spans="1:38" ht="15.75">
      <c r="A85" s="8" t="s">
        <v>1202</v>
      </c>
      <c r="B85" s="16">
        <v>14531</v>
      </c>
      <c r="C85" s="2">
        <v>5296</v>
      </c>
      <c r="D85" s="105" t="s">
        <v>1474</v>
      </c>
      <c r="E85" s="106">
        <v>43711</v>
      </c>
      <c r="F85" s="3" t="s">
        <v>4</v>
      </c>
      <c r="G85" s="6" t="s">
        <v>1371</v>
      </c>
      <c r="H85" s="16">
        <v>1991</v>
      </c>
      <c r="I85" s="2" t="s">
        <v>126</v>
      </c>
      <c r="J85" s="107" t="str">
        <f t="shared" si="12"/>
        <v>"UKS Dalachów"</v>
      </c>
      <c r="K85" s="107" t="str">
        <f t="shared" si="13"/>
        <v>"UKS Dalachów"</v>
      </c>
      <c r="L85" s="5" t="s">
        <v>126</v>
      </c>
      <c r="N85" s="19" t="s">
        <v>362</v>
      </c>
      <c r="O85" s="19">
        <v>1898</v>
      </c>
      <c r="P85" s="19" t="s">
        <v>4</v>
      </c>
      <c r="Q85" s="19" t="s">
        <v>321</v>
      </c>
      <c r="R85" s="19">
        <v>24808</v>
      </c>
      <c r="S85" s="19" t="s">
        <v>127</v>
      </c>
      <c r="T85" s="19" t="s">
        <v>363</v>
      </c>
      <c r="U85" s="19" t="s">
        <v>364</v>
      </c>
      <c r="V85" s="19">
        <v>1993</v>
      </c>
      <c r="W85" s="19" t="s">
        <v>1</v>
      </c>
      <c r="X85" s="19" t="s">
        <v>18</v>
      </c>
      <c r="Y85" s="19" t="s">
        <v>126</v>
      </c>
      <c r="AA85" s="1" t="str">
        <f t="shared" si="14"/>
        <v>Bąk Sebastian</v>
      </c>
      <c r="AB85" s="1">
        <f t="shared" si="16"/>
        <v>24808</v>
      </c>
      <c r="AC85" s="1">
        <f t="shared" si="17"/>
        <v>1898</v>
      </c>
      <c r="AD85" s="1" t="str">
        <f t="shared" si="18"/>
        <v>2018/2019</v>
      </c>
      <c r="AE85" s="1" t="str">
        <f t="shared" si="19"/>
        <v>2018-08-23</v>
      </c>
      <c r="AF85" s="1">
        <f t="shared" si="19"/>
        <v>24808</v>
      </c>
      <c r="AG85" s="1" t="str">
        <f t="shared" si="20"/>
        <v>S</v>
      </c>
      <c r="AH85" s="1">
        <f t="shared" si="22"/>
        <v>1993</v>
      </c>
      <c r="AI85" s="1" t="str">
        <f t="shared" si="22"/>
        <v>M</v>
      </c>
      <c r="AJ85" s="1" t="str">
        <f t="shared" si="22"/>
        <v>LZS ODRA Kąty Opolskie</v>
      </c>
      <c r="AK85" s="1" t="str">
        <f t="shared" si="15"/>
        <v>LZS ODRA Kąty Opolskie</v>
      </c>
      <c r="AL85" s="1" t="str">
        <f t="shared" si="21"/>
        <v>OPO</v>
      </c>
    </row>
    <row r="86" spans="1:38" ht="15.75">
      <c r="A86" s="8" t="s">
        <v>1199</v>
      </c>
      <c r="B86" s="16">
        <v>44945</v>
      </c>
      <c r="C86" s="2">
        <v>5295</v>
      </c>
      <c r="D86" s="105" t="s">
        <v>1475</v>
      </c>
      <c r="E86" s="106">
        <v>43711</v>
      </c>
      <c r="F86" s="3" t="s">
        <v>1</v>
      </c>
      <c r="G86" s="6" t="s">
        <v>1371</v>
      </c>
      <c r="H86" s="16">
        <v>2007</v>
      </c>
      <c r="I86" s="2" t="s">
        <v>126</v>
      </c>
      <c r="J86" s="107" t="str">
        <f t="shared" si="12"/>
        <v>"UKS Dalachów"</v>
      </c>
      <c r="K86" s="107" t="str">
        <f t="shared" si="13"/>
        <v>"UKS Dalachów"</v>
      </c>
      <c r="L86" s="5" t="s">
        <v>126</v>
      </c>
      <c r="N86" s="19" t="s">
        <v>365</v>
      </c>
      <c r="O86" s="19">
        <v>1899</v>
      </c>
      <c r="P86" s="19" t="s">
        <v>4</v>
      </c>
      <c r="Q86" s="19" t="s">
        <v>321</v>
      </c>
      <c r="R86" s="19">
        <v>10133</v>
      </c>
      <c r="S86" s="19" t="s">
        <v>127</v>
      </c>
      <c r="T86" s="19" t="s">
        <v>366</v>
      </c>
      <c r="U86" s="19" t="s">
        <v>209</v>
      </c>
      <c r="V86" s="19">
        <v>1972</v>
      </c>
      <c r="W86" s="19" t="s">
        <v>1</v>
      </c>
      <c r="X86" s="19" t="s">
        <v>18</v>
      </c>
      <c r="Y86" s="19" t="s">
        <v>126</v>
      </c>
      <c r="AA86" s="1" t="str">
        <f t="shared" si="14"/>
        <v>Iwaniuk Grzegorz</v>
      </c>
      <c r="AB86" s="1">
        <f t="shared" si="16"/>
        <v>10133</v>
      </c>
      <c r="AC86" s="1">
        <f t="shared" si="17"/>
        <v>1899</v>
      </c>
      <c r="AD86" s="1" t="str">
        <f t="shared" si="18"/>
        <v>2018/2019</v>
      </c>
      <c r="AE86" s="1" t="str">
        <f t="shared" si="19"/>
        <v>2018-08-23</v>
      </c>
      <c r="AF86" s="1">
        <f t="shared" si="19"/>
        <v>10133</v>
      </c>
      <c r="AG86" s="1" t="str">
        <f t="shared" si="20"/>
        <v>S</v>
      </c>
      <c r="AH86" s="1">
        <f t="shared" si="22"/>
        <v>1972</v>
      </c>
      <c r="AI86" s="1" t="str">
        <f t="shared" si="22"/>
        <v>M</v>
      </c>
      <c r="AJ86" s="1" t="str">
        <f t="shared" si="22"/>
        <v>LZS ODRA Kąty Opolskie</v>
      </c>
      <c r="AK86" s="1" t="str">
        <f t="shared" si="15"/>
        <v>LZS ODRA Kąty Opolskie</v>
      </c>
      <c r="AL86" s="1" t="str">
        <f t="shared" si="21"/>
        <v>OPO</v>
      </c>
    </row>
    <row r="87" spans="1:38" ht="15.75">
      <c r="A87" s="8" t="s">
        <v>1194</v>
      </c>
      <c r="B87" s="16">
        <v>45981</v>
      </c>
      <c r="C87" s="2">
        <v>5294</v>
      </c>
      <c r="D87" s="105" t="s">
        <v>1476</v>
      </c>
      <c r="E87" s="106">
        <v>43711</v>
      </c>
      <c r="F87" s="3" t="s">
        <v>1</v>
      </c>
      <c r="G87" s="6" t="s">
        <v>1371</v>
      </c>
      <c r="H87" s="16">
        <v>2008</v>
      </c>
      <c r="I87" s="2" t="s">
        <v>126</v>
      </c>
      <c r="J87" s="107" t="str">
        <f t="shared" si="12"/>
        <v>"UKS Dalachów"</v>
      </c>
      <c r="K87" s="107" t="str">
        <f t="shared" si="13"/>
        <v>"UKS Dalachów"</v>
      </c>
      <c r="L87" s="5" t="s">
        <v>126</v>
      </c>
      <c r="N87" s="19" t="s">
        <v>368</v>
      </c>
      <c r="O87" s="19">
        <v>1900</v>
      </c>
      <c r="P87" s="19" t="s">
        <v>4</v>
      </c>
      <c r="Q87" s="19" t="s">
        <v>321</v>
      </c>
      <c r="R87" s="19">
        <v>31072</v>
      </c>
      <c r="S87" s="19" t="s">
        <v>127</v>
      </c>
      <c r="T87" s="19" t="s">
        <v>240</v>
      </c>
      <c r="U87" s="19" t="s">
        <v>168</v>
      </c>
      <c r="V87" s="19">
        <v>1971</v>
      </c>
      <c r="W87" s="19" t="s">
        <v>1</v>
      </c>
      <c r="X87" s="19" t="s">
        <v>18</v>
      </c>
      <c r="Y87" s="19" t="s">
        <v>126</v>
      </c>
      <c r="AA87" s="1" t="str">
        <f t="shared" si="14"/>
        <v>Polok Andrzej</v>
      </c>
      <c r="AB87" s="1">
        <f t="shared" si="16"/>
        <v>31072</v>
      </c>
      <c r="AC87" s="1">
        <f t="shared" si="17"/>
        <v>1900</v>
      </c>
      <c r="AD87" s="1" t="str">
        <f t="shared" si="18"/>
        <v>2018/2019</v>
      </c>
      <c r="AE87" s="1" t="str">
        <f t="shared" si="19"/>
        <v>2018-08-23</v>
      </c>
      <c r="AF87" s="1">
        <f t="shared" si="19"/>
        <v>31072</v>
      </c>
      <c r="AG87" s="1" t="str">
        <f t="shared" si="20"/>
        <v>S</v>
      </c>
      <c r="AH87" s="1">
        <f t="shared" si="22"/>
        <v>1971</v>
      </c>
      <c r="AI87" s="1" t="str">
        <f t="shared" si="22"/>
        <v>M</v>
      </c>
      <c r="AJ87" s="1" t="str">
        <f t="shared" si="22"/>
        <v>LZS ODRA Kąty Opolskie</v>
      </c>
      <c r="AK87" s="1" t="str">
        <f t="shared" si="15"/>
        <v>LZS ODRA Kąty Opolskie</v>
      </c>
      <c r="AL87" s="1" t="str">
        <f t="shared" si="21"/>
        <v>OPO</v>
      </c>
    </row>
    <row r="88" spans="1:38" ht="15.75">
      <c r="A88" s="8" t="s">
        <v>1189</v>
      </c>
      <c r="B88" s="16">
        <v>44045</v>
      </c>
      <c r="C88" s="2">
        <v>5293</v>
      </c>
      <c r="D88" s="105" t="s">
        <v>1477</v>
      </c>
      <c r="E88" s="106">
        <v>43711</v>
      </c>
      <c r="F88" s="3" t="s">
        <v>1</v>
      </c>
      <c r="G88" s="6" t="s">
        <v>1371</v>
      </c>
      <c r="H88" s="16">
        <v>2005</v>
      </c>
      <c r="I88" s="2" t="s">
        <v>126</v>
      </c>
      <c r="J88" s="107" t="str">
        <f t="shared" si="12"/>
        <v>"UKS Dalachów"</v>
      </c>
      <c r="K88" s="107" t="str">
        <f t="shared" si="13"/>
        <v>"UKS Dalachów"</v>
      </c>
      <c r="L88" s="5" t="s">
        <v>126</v>
      </c>
      <c r="N88" s="19" t="s">
        <v>369</v>
      </c>
      <c r="O88" s="19">
        <v>1901</v>
      </c>
      <c r="P88" s="19" t="s">
        <v>4</v>
      </c>
      <c r="Q88" s="19" t="s">
        <v>321</v>
      </c>
      <c r="R88" s="19">
        <v>9936</v>
      </c>
      <c r="S88" s="19" t="s">
        <v>127</v>
      </c>
      <c r="T88" s="19" t="s">
        <v>370</v>
      </c>
      <c r="U88" s="19" t="s">
        <v>300</v>
      </c>
      <c r="V88" s="19">
        <v>1991</v>
      </c>
      <c r="W88" s="19" t="s">
        <v>1</v>
      </c>
      <c r="X88" s="19" t="s">
        <v>18</v>
      </c>
      <c r="Y88" s="19" t="s">
        <v>126</v>
      </c>
      <c r="AA88" s="1" t="str">
        <f t="shared" si="14"/>
        <v>Burkacki Mateusz</v>
      </c>
      <c r="AB88" s="1">
        <f t="shared" si="16"/>
        <v>9936</v>
      </c>
      <c r="AC88" s="1">
        <f t="shared" si="17"/>
        <v>1901</v>
      </c>
      <c r="AD88" s="1" t="str">
        <f t="shared" si="18"/>
        <v>2018/2019</v>
      </c>
      <c r="AE88" s="1" t="str">
        <f t="shared" si="19"/>
        <v>2018-08-23</v>
      </c>
      <c r="AF88" s="1">
        <f t="shared" si="19"/>
        <v>9936</v>
      </c>
      <c r="AG88" s="1" t="str">
        <f t="shared" si="20"/>
        <v>S</v>
      </c>
      <c r="AH88" s="1">
        <f t="shared" si="22"/>
        <v>1991</v>
      </c>
      <c r="AI88" s="1" t="str">
        <f t="shared" si="22"/>
        <v>M</v>
      </c>
      <c r="AJ88" s="1" t="str">
        <f t="shared" si="22"/>
        <v>LZS ODRA Kąty Opolskie</v>
      </c>
      <c r="AK88" s="1" t="str">
        <f t="shared" si="15"/>
        <v>LZS ODRA Kąty Opolskie</v>
      </c>
      <c r="AL88" s="1" t="str">
        <f t="shared" si="21"/>
        <v>OPO</v>
      </c>
    </row>
    <row r="89" spans="1:38" ht="15.75">
      <c r="A89" s="8" t="s">
        <v>1184</v>
      </c>
      <c r="B89" s="16">
        <v>44943</v>
      </c>
      <c r="C89" s="2">
        <v>5292</v>
      </c>
      <c r="D89" s="105" t="s">
        <v>1478</v>
      </c>
      <c r="E89" s="106">
        <v>43711</v>
      </c>
      <c r="F89" s="3" t="s">
        <v>1</v>
      </c>
      <c r="G89" s="6" t="s">
        <v>1371</v>
      </c>
      <c r="H89" s="16">
        <v>2008</v>
      </c>
      <c r="I89" s="2" t="s">
        <v>126</v>
      </c>
      <c r="J89" s="107" t="str">
        <f t="shared" si="12"/>
        <v>"UKS Dalachów"</v>
      </c>
      <c r="K89" s="107" t="str">
        <f t="shared" si="13"/>
        <v>"UKS Dalachów"</v>
      </c>
      <c r="L89" s="5" t="s">
        <v>126</v>
      </c>
      <c r="N89" s="19" t="s">
        <v>371</v>
      </c>
      <c r="O89" s="19">
        <v>2050</v>
      </c>
      <c r="P89" s="19" t="s">
        <v>4</v>
      </c>
      <c r="Q89" s="19" t="s">
        <v>321</v>
      </c>
      <c r="R89" s="19">
        <v>40660</v>
      </c>
      <c r="S89" s="19" t="s">
        <v>127</v>
      </c>
      <c r="T89" s="19" t="s">
        <v>372</v>
      </c>
      <c r="U89" s="19" t="s">
        <v>244</v>
      </c>
      <c r="V89" s="19">
        <v>1999</v>
      </c>
      <c r="W89" s="19" t="s">
        <v>1</v>
      </c>
      <c r="X89" s="19" t="s">
        <v>43</v>
      </c>
      <c r="Y89" s="19" t="s">
        <v>126</v>
      </c>
      <c r="AA89" s="1" t="str">
        <f t="shared" si="14"/>
        <v>Długosz Patryk</v>
      </c>
      <c r="AB89" s="1">
        <f t="shared" si="16"/>
        <v>40660</v>
      </c>
      <c r="AC89" s="1">
        <f t="shared" si="17"/>
        <v>2050</v>
      </c>
      <c r="AD89" s="1" t="str">
        <f t="shared" si="18"/>
        <v>2018/2019</v>
      </c>
      <c r="AE89" s="1" t="str">
        <f t="shared" si="19"/>
        <v>2018-08-23</v>
      </c>
      <c r="AF89" s="1">
        <f t="shared" si="19"/>
        <v>40660</v>
      </c>
      <c r="AG89" s="1" t="str">
        <f t="shared" si="20"/>
        <v>S</v>
      </c>
      <c r="AH89" s="1">
        <f t="shared" si="22"/>
        <v>1999</v>
      </c>
      <c r="AI89" s="1" t="str">
        <f t="shared" si="22"/>
        <v>M</v>
      </c>
      <c r="AJ89" s="1" t="str">
        <f t="shared" si="22"/>
        <v>LZS Zakrzów</v>
      </c>
      <c r="AK89" s="1" t="str">
        <f t="shared" si="15"/>
        <v>LZS Zakrzów</v>
      </c>
      <c r="AL89" s="1" t="str">
        <f t="shared" si="21"/>
        <v>OPO</v>
      </c>
    </row>
    <row r="90" spans="1:38" ht="15.75">
      <c r="A90" s="8" t="s">
        <v>1181</v>
      </c>
      <c r="B90" s="16">
        <v>44044</v>
      </c>
      <c r="C90" s="2">
        <v>5291</v>
      </c>
      <c r="D90" s="105" t="s">
        <v>1479</v>
      </c>
      <c r="E90" s="106">
        <v>43711</v>
      </c>
      <c r="F90" s="3" t="s">
        <v>1</v>
      </c>
      <c r="G90" s="6" t="s">
        <v>1371</v>
      </c>
      <c r="H90" s="16">
        <v>2005</v>
      </c>
      <c r="I90" s="2" t="s">
        <v>126</v>
      </c>
      <c r="J90" s="107" t="str">
        <f t="shared" si="12"/>
        <v>"UKS Dalachów"</v>
      </c>
      <c r="K90" s="107" t="str">
        <f t="shared" si="13"/>
        <v>"UKS Dalachów"</v>
      </c>
      <c r="L90" s="5" t="s">
        <v>126</v>
      </c>
      <c r="N90" s="19" t="s">
        <v>374</v>
      </c>
      <c r="O90" s="19">
        <v>2051</v>
      </c>
      <c r="P90" s="19" t="s">
        <v>4</v>
      </c>
      <c r="Q90" s="19" t="s">
        <v>321</v>
      </c>
      <c r="R90" s="19">
        <v>47013</v>
      </c>
      <c r="S90" s="19" t="s">
        <v>127</v>
      </c>
      <c r="T90" s="19" t="s">
        <v>375</v>
      </c>
      <c r="U90" s="19" t="s">
        <v>217</v>
      </c>
      <c r="V90" s="19">
        <v>1975</v>
      </c>
      <c r="W90" s="19" t="s">
        <v>1</v>
      </c>
      <c r="X90" s="19" t="s">
        <v>43</v>
      </c>
      <c r="Y90" s="19" t="s">
        <v>126</v>
      </c>
      <c r="AA90" s="1" t="str">
        <f t="shared" si="14"/>
        <v>Frank Roman</v>
      </c>
      <c r="AB90" s="1">
        <f t="shared" si="16"/>
        <v>47013</v>
      </c>
      <c r="AC90" s="1">
        <f t="shared" si="17"/>
        <v>2051</v>
      </c>
      <c r="AD90" s="1" t="str">
        <f t="shared" si="18"/>
        <v>2018/2019</v>
      </c>
      <c r="AE90" s="1" t="str">
        <f t="shared" si="19"/>
        <v>2018-08-23</v>
      </c>
      <c r="AF90" s="1">
        <f t="shared" si="19"/>
        <v>47013</v>
      </c>
      <c r="AG90" s="1" t="str">
        <f t="shared" si="20"/>
        <v>S</v>
      </c>
      <c r="AH90" s="1">
        <f t="shared" si="22"/>
        <v>1975</v>
      </c>
      <c r="AI90" s="1" t="str">
        <f t="shared" si="22"/>
        <v>M</v>
      </c>
      <c r="AJ90" s="1" t="str">
        <f t="shared" si="22"/>
        <v>LZS Zakrzów</v>
      </c>
      <c r="AK90" s="1" t="str">
        <f t="shared" si="15"/>
        <v>LZS Zakrzów</v>
      </c>
      <c r="AL90" s="1" t="str">
        <f t="shared" si="21"/>
        <v>OPO</v>
      </c>
    </row>
    <row r="91" spans="1:38" ht="15.75">
      <c r="A91" s="8" t="s">
        <v>1178</v>
      </c>
      <c r="B91" s="16">
        <v>44894</v>
      </c>
      <c r="C91" s="2">
        <v>5290</v>
      </c>
      <c r="D91" s="105" t="s">
        <v>1480</v>
      </c>
      <c r="E91" s="106">
        <v>43711</v>
      </c>
      <c r="F91" s="3" t="s">
        <v>1</v>
      </c>
      <c r="G91" s="6" t="s">
        <v>1371</v>
      </c>
      <c r="H91" s="16">
        <v>2004</v>
      </c>
      <c r="I91" s="2" t="s">
        <v>126</v>
      </c>
      <c r="J91" s="107" t="str">
        <f t="shared" si="12"/>
        <v>"UKS Dalachów"</v>
      </c>
      <c r="K91" s="107" t="str">
        <f t="shared" si="13"/>
        <v>"UKS Dalachów"</v>
      </c>
      <c r="L91" s="5" t="s">
        <v>126</v>
      </c>
      <c r="N91" s="19" t="s">
        <v>377</v>
      </c>
      <c r="O91" s="19">
        <v>2052</v>
      </c>
      <c r="P91" s="19" t="s">
        <v>4</v>
      </c>
      <c r="Q91" s="19" t="s">
        <v>321</v>
      </c>
      <c r="R91" s="19">
        <v>47014</v>
      </c>
      <c r="S91" s="19" t="s">
        <v>127</v>
      </c>
      <c r="T91" s="19" t="s">
        <v>378</v>
      </c>
      <c r="U91" s="19" t="s">
        <v>379</v>
      </c>
      <c r="V91" s="19">
        <v>1992</v>
      </c>
      <c r="W91" s="19" t="s">
        <v>1</v>
      </c>
      <c r="X91" s="19" t="s">
        <v>43</v>
      </c>
      <c r="Y91" s="19" t="s">
        <v>126</v>
      </c>
      <c r="AA91" s="1" t="str">
        <f t="shared" si="14"/>
        <v>Kochoń Adrian</v>
      </c>
      <c r="AB91" s="1">
        <f t="shared" si="16"/>
        <v>47014</v>
      </c>
      <c r="AC91" s="1">
        <f t="shared" si="17"/>
        <v>2052</v>
      </c>
      <c r="AD91" s="1" t="str">
        <f t="shared" si="18"/>
        <v>2018/2019</v>
      </c>
      <c r="AE91" s="1" t="str">
        <f t="shared" si="19"/>
        <v>2018-08-23</v>
      </c>
      <c r="AF91" s="1">
        <f t="shared" si="19"/>
        <v>47014</v>
      </c>
      <c r="AG91" s="1" t="str">
        <f t="shared" si="20"/>
        <v>S</v>
      </c>
      <c r="AH91" s="1">
        <f t="shared" si="22"/>
        <v>1992</v>
      </c>
      <c r="AI91" s="1" t="str">
        <f t="shared" si="22"/>
        <v>M</v>
      </c>
      <c r="AJ91" s="1" t="str">
        <f t="shared" si="22"/>
        <v>LZS Zakrzów</v>
      </c>
      <c r="AK91" s="1" t="str">
        <f t="shared" si="15"/>
        <v>LZS Zakrzów</v>
      </c>
      <c r="AL91" s="1" t="str">
        <f t="shared" si="21"/>
        <v>OPO</v>
      </c>
    </row>
    <row r="92" spans="1:38" ht="15.75">
      <c r="A92" s="8" t="s">
        <v>779</v>
      </c>
      <c r="B92" s="16">
        <v>42354</v>
      </c>
      <c r="C92" s="2">
        <v>5170</v>
      </c>
      <c r="D92" s="105" t="s">
        <v>1481</v>
      </c>
      <c r="E92" s="106">
        <v>43711</v>
      </c>
      <c r="F92" s="3" t="s">
        <v>4</v>
      </c>
      <c r="G92" s="6" t="s">
        <v>1482</v>
      </c>
      <c r="H92" s="16">
        <v>1991</v>
      </c>
      <c r="I92" s="2" t="s">
        <v>126</v>
      </c>
      <c r="J92" s="107" t="str">
        <f t="shared" si="12"/>
        <v>"MGOK Gorzów Śląski"</v>
      </c>
      <c r="K92" s="107" t="str">
        <f t="shared" si="13"/>
        <v>"MGOK Gorzów Śląski"</v>
      </c>
      <c r="L92" s="5" t="s">
        <v>126</v>
      </c>
      <c r="N92" s="19" t="s">
        <v>381</v>
      </c>
      <c r="O92" s="19">
        <v>2053</v>
      </c>
      <c r="P92" s="19" t="s">
        <v>1</v>
      </c>
      <c r="Q92" s="19" t="s">
        <v>321</v>
      </c>
      <c r="R92" s="19">
        <v>46865</v>
      </c>
      <c r="S92" s="19" t="s">
        <v>127</v>
      </c>
      <c r="T92" s="19" t="s">
        <v>382</v>
      </c>
      <c r="U92" s="19" t="s">
        <v>195</v>
      </c>
      <c r="V92" s="19">
        <v>2004</v>
      </c>
      <c r="W92" s="19" t="s">
        <v>1</v>
      </c>
      <c r="X92" s="19" t="s">
        <v>43</v>
      </c>
      <c r="Y92" s="19" t="s">
        <v>126</v>
      </c>
      <c r="AA92" s="1" t="str">
        <f t="shared" si="14"/>
        <v>Pruszkowski Jakub</v>
      </c>
      <c r="AB92" s="1">
        <f t="shared" si="16"/>
        <v>46865</v>
      </c>
      <c r="AC92" s="1">
        <f t="shared" si="17"/>
        <v>2053</v>
      </c>
      <c r="AD92" s="1" t="str">
        <f t="shared" si="18"/>
        <v>2018/2019</v>
      </c>
      <c r="AE92" s="1" t="str">
        <f t="shared" si="19"/>
        <v>2018-08-23</v>
      </c>
      <c r="AF92" s="1">
        <f t="shared" si="19"/>
        <v>46865</v>
      </c>
      <c r="AG92" s="1" t="str">
        <f t="shared" si="20"/>
        <v>M</v>
      </c>
      <c r="AH92" s="1">
        <f t="shared" si="22"/>
        <v>2004</v>
      </c>
      <c r="AI92" s="1" t="str">
        <f t="shared" si="22"/>
        <v>M</v>
      </c>
      <c r="AJ92" s="1" t="str">
        <f t="shared" si="22"/>
        <v>LZS Zakrzów</v>
      </c>
      <c r="AK92" s="1" t="str">
        <f t="shared" si="15"/>
        <v>LZS Zakrzów</v>
      </c>
      <c r="AL92" s="1" t="str">
        <f t="shared" si="21"/>
        <v>OPO</v>
      </c>
    </row>
    <row r="93" spans="1:38" ht="15.75">
      <c r="A93" s="8" t="s">
        <v>751</v>
      </c>
      <c r="B93" s="16">
        <v>49618</v>
      </c>
      <c r="C93" s="2">
        <v>5169</v>
      </c>
      <c r="D93" s="105" t="s">
        <v>1483</v>
      </c>
      <c r="E93" s="106">
        <v>43711</v>
      </c>
      <c r="F93" s="3" t="s">
        <v>4</v>
      </c>
      <c r="G93" s="6" t="s">
        <v>1482</v>
      </c>
      <c r="H93" s="16">
        <v>1969</v>
      </c>
      <c r="I93" s="2" t="s">
        <v>126</v>
      </c>
      <c r="J93" s="107" t="str">
        <f t="shared" si="12"/>
        <v>"MGOK Gorzów Śląski"</v>
      </c>
      <c r="K93" s="107" t="str">
        <f t="shared" si="13"/>
        <v>"MGOK Gorzów Śląski"</v>
      </c>
      <c r="L93" s="5" t="s">
        <v>126</v>
      </c>
      <c r="N93" s="19" t="s">
        <v>384</v>
      </c>
      <c r="O93" s="19">
        <v>2054</v>
      </c>
      <c r="P93" s="19" t="s">
        <v>1</v>
      </c>
      <c r="Q93" s="19" t="s">
        <v>321</v>
      </c>
      <c r="R93" s="19">
        <v>43640</v>
      </c>
      <c r="S93" s="19" t="s">
        <v>127</v>
      </c>
      <c r="T93" s="19" t="s">
        <v>385</v>
      </c>
      <c r="U93" s="19" t="s">
        <v>300</v>
      </c>
      <c r="V93" s="19">
        <v>2001</v>
      </c>
      <c r="W93" s="19" t="s">
        <v>1</v>
      </c>
      <c r="X93" s="19" t="s">
        <v>43</v>
      </c>
      <c r="Y93" s="19" t="s">
        <v>126</v>
      </c>
      <c r="AA93" s="1" t="str">
        <f t="shared" si="14"/>
        <v>Hamerlik Mateusz</v>
      </c>
      <c r="AB93" s="1">
        <f t="shared" si="16"/>
        <v>43640</v>
      </c>
      <c r="AC93" s="1">
        <f t="shared" si="17"/>
        <v>2054</v>
      </c>
      <c r="AD93" s="1" t="str">
        <f t="shared" si="18"/>
        <v>2018/2019</v>
      </c>
      <c r="AE93" s="1" t="str">
        <f t="shared" si="19"/>
        <v>2018-08-23</v>
      </c>
      <c r="AF93" s="1">
        <f t="shared" si="19"/>
        <v>43640</v>
      </c>
      <c r="AG93" s="1" t="str">
        <f t="shared" si="20"/>
        <v>M</v>
      </c>
      <c r="AH93" s="1">
        <f t="shared" si="22"/>
        <v>2001</v>
      </c>
      <c r="AI93" s="1" t="str">
        <f t="shared" si="22"/>
        <v>M</v>
      </c>
      <c r="AJ93" s="1" t="str">
        <f t="shared" si="22"/>
        <v>LZS Zakrzów</v>
      </c>
      <c r="AK93" s="1" t="str">
        <f t="shared" si="15"/>
        <v>LZS Zakrzów</v>
      </c>
      <c r="AL93" s="1" t="str">
        <f t="shared" si="21"/>
        <v>OPO</v>
      </c>
    </row>
    <row r="94" spans="1:38" ht="15.75">
      <c r="A94" s="8" t="s">
        <v>776</v>
      </c>
      <c r="B94" s="16">
        <v>37655</v>
      </c>
      <c r="C94" s="2">
        <v>5168</v>
      </c>
      <c r="D94" s="105" t="s">
        <v>1484</v>
      </c>
      <c r="E94" s="106">
        <v>43711</v>
      </c>
      <c r="F94" s="3" t="s">
        <v>4</v>
      </c>
      <c r="G94" s="6" t="s">
        <v>1482</v>
      </c>
      <c r="H94" s="16">
        <v>1975</v>
      </c>
      <c r="I94" s="6" t="s">
        <v>126</v>
      </c>
      <c r="J94" s="107" t="str">
        <f t="shared" si="12"/>
        <v>"MGOK Gorzów Śląski"</v>
      </c>
      <c r="K94" s="107" t="str">
        <f t="shared" si="13"/>
        <v>"MGOK Gorzów Śląski"</v>
      </c>
      <c r="L94" s="5" t="s">
        <v>126</v>
      </c>
      <c r="N94" s="19" t="s">
        <v>386</v>
      </c>
      <c r="O94" s="19">
        <v>2055</v>
      </c>
      <c r="P94" s="19" t="s">
        <v>4</v>
      </c>
      <c r="Q94" s="19" t="s">
        <v>321</v>
      </c>
      <c r="R94" s="19">
        <v>19352</v>
      </c>
      <c r="S94" s="19" t="s">
        <v>127</v>
      </c>
      <c r="T94" s="19" t="s">
        <v>387</v>
      </c>
      <c r="U94" s="19" t="s">
        <v>225</v>
      </c>
      <c r="V94" s="19">
        <v>1987</v>
      </c>
      <c r="W94" s="19" t="s">
        <v>1</v>
      </c>
      <c r="X94" s="19" t="s">
        <v>43</v>
      </c>
      <c r="Y94" s="19" t="s">
        <v>126</v>
      </c>
      <c r="AA94" s="1" t="str">
        <f t="shared" si="14"/>
        <v>Diobołek Marcin</v>
      </c>
      <c r="AB94" s="1">
        <f t="shared" si="16"/>
        <v>19352</v>
      </c>
      <c r="AC94" s="1">
        <f t="shared" si="17"/>
        <v>2055</v>
      </c>
      <c r="AD94" s="1" t="str">
        <f t="shared" si="18"/>
        <v>2018/2019</v>
      </c>
      <c r="AE94" s="1" t="str">
        <f t="shared" si="19"/>
        <v>2018-08-23</v>
      </c>
      <c r="AF94" s="1">
        <f t="shared" si="19"/>
        <v>19352</v>
      </c>
      <c r="AG94" s="1" t="str">
        <f t="shared" si="20"/>
        <v>S</v>
      </c>
      <c r="AH94" s="1">
        <f t="shared" si="22"/>
        <v>1987</v>
      </c>
      <c r="AI94" s="1" t="str">
        <f t="shared" si="22"/>
        <v>M</v>
      </c>
      <c r="AJ94" s="1" t="str">
        <f t="shared" si="22"/>
        <v>LZS Zakrzów</v>
      </c>
      <c r="AK94" s="1" t="str">
        <f t="shared" si="15"/>
        <v>LZS Zakrzów</v>
      </c>
      <c r="AL94" s="1" t="str">
        <f t="shared" si="21"/>
        <v>OPO</v>
      </c>
    </row>
    <row r="95" spans="1:38" ht="15.75">
      <c r="A95" s="8" t="s">
        <v>774</v>
      </c>
      <c r="B95" s="16">
        <v>40787</v>
      </c>
      <c r="C95" s="2">
        <v>5167</v>
      </c>
      <c r="D95" s="105" t="s">
        <v>1485</v>
      </c>
      <c r="E95" s="106">
        <v>43711</v>
      </c>
      <c r="F95" s="3" t="s">
        <v>4</v>
      </c>
      <c r="G95" s="6" t="s">
        <v>1482</v>
      </c>
      <c r="H95" s="16">
        <v>1982</v>
      </c>
      <c r="I95" s="2" t="s">
        <v>126</v>
      </c>
      <c r="J95" s="107" t="str">
        <f t="shared" si="12"/>
        <v>"MGOK Gorzów Śląski"</v>
      </c>
      <c r="K95" s="107" t="str">
        <f t="shared" si="13"/>
        <v>"MGOK Gorzów Śląski"</v>
      </c>
      <c r="L95" s="5" t="s">
        <v>126</v>
      </c>
      <c r="N95" s="19" t="s">
        <v>389</v>
      </c>
      <c r="O95" s="19">
        <v>2056</v>
      </c>
      <c r="P95" s="19" t="s">
        <v>1</v>
      </c>
      <c r="Q95" s="19" t="s">
        <v>321</v>
      </c>
      <c r="R95" s="19">
        <v>46864</v>
      </c>
      <c r="S95" s="19" t="s">
        <v>127</v>
      </c>
      <c r="T95" s="19" t="s">
        <v>375</v>
      </c>
      <c r="U95" s="19" t="s">
        <v>334</v>
      </c>
      <c r="V95" s="19">
        <v>2005</v>
      </c>
      <c r="W95" s="19" t="s">
        <v>1</v>
      </c>
      <c r="X95" s="19" t="s">
        <v>43</v>
      </c>
      <c r="Y95" s="19" t="s">
        <v>126</v>
      </c>
      <c r="AA95" s="1" t="str">
        <f t="shared" si="14"/>
        <v>Frank Dawid</v>
      </c>
      <c r="AB95" s="1">
        <f t="shared" si="16"/>
        <v>46864</v>
      </c>
      <c r="AC95" s="1">
        <f t="shared" si="17"/>
        <v>2056</v>
      </c>
      <c r="AD95" s="1" t="str">
        <f t="shared" si="18"/>
        <v>2018/2019</v>
      </c>
      <c r="AE95" s="1" t="str">
        <f t="shared" si="19"/>
        <v>2018-08-23</v>
      </c>
      <c r="AF95" s="1">
        <f t="shared" si="19"/>
        <v>46864</v>
      </c>
      <c r="AG95" s="1" t="str">
        <f t="shared" si="20"/>
        <v>M</v>
      </c>
      <c r="AH95" s="1">
        <f t="shared" si="22"/>
        <v>2005</v>
      </c>
      <c r="AI95" s="1" t="str">
        <f t="shared" si="22"/>
        <v>M</v>
      </c>
      <c r="AJ95" s="1" t="str">
        <f t="shared" si="22"/>
        <v>LZS Zakrzów</v>
      </c>
      <c r="AK95" s="1" t="str">
        <f t="shared" si="15"/>
        <v>LZS Zakrzów</v>
      </c>
      <c r="AL95" s="1" t="str">
        <f t="shared" si="21"/>
        <v>OPO</v>
      </c>
    </row>
    <row r="96" spans="1:38" ht="15.75">
      <c r="A96" s="8" t="s">
        <v>771</v>
      </c>
      <c r="B96" s="16">
        <v>8457</v>
      </c>
      <c r="C96" s="2">
        <v>5166</v>
      </c>
      <c r="D96" s="105" t="s">
        <v>1486</v>
      </c>
      <c r="E96" s="106">
        <v>43711</v>
      </c>
      <c r="F96" s="3" t="s">
        <v>4</v>
      </c>
      <c r="G96" s="6" t="s">
        <v>1482</v>
      </c>
      <c r="H96" s="16">
        <v>1968</v>
      </c>
      <c r="I96" s="2" t="s">
        <v>126</v>
      </c>
      <c r="J96" s="107" t="str">
        <f t="shared" si="12"/>
        <v>"MGOK Gorzów Śląski"</v>
      </c>
      <c r="K96" s="107" t="str">
        <f t="shared" si="13"/>
        <v>"MGOK Gorzów Śląski"</v>
      </c>
      <c r="L96" s="5" t="s">
        <v>126</v>
      </c>
      <c r="N96" s="19" t="s">
        <v>391</v>
      </c>
      <c r="O96" s="19">
        <v>2057</v>
      </c>
      <c r="P96" s="19" t="s">
        <v>1</v>
      </c>
      <c r="Q96" s="19" t="s">
        <v>321</v>
      </c>
      <c r="R96" s="19">
        <v>47015</v>
      </c>
      <c r="S96" s="19" t="s">
        <v>127</v>
      </c>
      <c r="T96" s="19" t="s">
        <v>392</v>
      </c>
      <c r="U96" s="19" t="s">
        <v>393</v>
      </c>
      <c r="V96" s="19">
        <v>2003</v>
      </c>
      <c r="W96" s="19" t="s">
        <v>1</v>
      </c>
      <c r="X96" s="19" t="s">
        <v>43</v>
      </c>
      <c r="Y96" s="19" t="s">
        <v>126</v>
      </c>
      <c r="AA96" s="1" t="str">
        <f t="shared" si="14"/>
        <v>Kanzy Klaudiusz</v>
      </c>
      <c r="AB96" s="1">
        <f t="shared" si="16"/>
        <v>47015</v>
      </c>
      <c r="AC96" s="1">
        <f t="shared" si="17"/>
        <v>2057</v>
      </c>
      <c r="AD96" s="1" t="str">
        <f t="shared" si="18"/>
        <v>2018/2019</v>
      </c>
      <c r="AE96" s="1" t="str">
        <f t="shared" si="19"/>
        <v>2018-08-23</v>
      </c>
      <c r="AF96" s="1">
        <f t="shared" si="19"/>
        <v>47015</v>
      </c>
      <c r="AG96" s="1" t="str">
        <f t="shared" si="20"/>
        <v>M</v>
      </c>
      <c r="AH96" s="1">
        <f t="shared" si="22"/>
        <v>2003</v>
      </c>
      <c r="AI96" s="1" t="str">
        <f t="shared" si="22"/>
        <v>M</v>
      </c>
      <c r="AJ96" s="1" t="str">
        <f t="shared" si="22"/>
        <v>LZS Zakrzów</v>
      </c>
      <c r="AK96" s="1" t="str">
        <f t="shared" si="15"/>
        <v>LZS Zakrzów</v>
      </c>
      <c r="AL96" s="1" t="str">
        <f t="shared" si="21"/>
        <v>OPO</v>
      </c>
    </row>
    <row r="97" spans="1:38" ht="15.75">
      <c r="A97" s="8" t="s">
        <v>767</v>
      </c>
      <c r="B97" s="16">
        <v>33866</v>
      </c>
      <c r="C97" s="2">
        <v>5165</v>
      </c>
      <c r="D97" s="105" t="s">
        <v>1487</v>
      </c>
      <c r="E97" s="106">
        <v>43711</v>
      </c>
      <c r="F97" s="3" t="s">
        <v>4</v>
      </c>
      <c r="G97" s="6" t="s">
        <v>1482</v>
      </c>
      <c r="H97" s="16">
        <v>1950</v>
      </c>
      <c r="I97" s="2" t="s">
        <v>126</v>
      </c>
      <c r="J97" s="107" t="str">
        <f t="shared" si="12"/>
        <v>"MGOK Gorzów Śląski"</v>
      </c>
      <c r="K97" s="107" t="str">
        <f t="shared" si="13"/>
        <v>"MGOK Gorzów Śląski"</v>
      </c>
      <c r="L97" s="5" t="s">
        <v>126</v>
      </c>
      <c r="N97" s="19" t="s">
        <v>394</v>
      </c>
      <c r="O97" s="19">
        <v>2058</v>
      </c>
      <c r="P97" s="19" t="s">
        <v>1</v>
      </c>
      <c r="Q97" s="19" t="s">
        <v>321</v>
      </c>
      <c r="R97" s="19">
        <v>48969</v>
      </c>
      <c r="S97" s="19" t="s">
        <v>127</v>
      </c>
      <c r="T97" s="19" t="s">
        <v>395</v>
      </c>
      <c r="U97" s="19" t="s">
        <v>331</v>
      </c>
      <c r="V97" s="19">
        <v>2001</v>
      </c>
      <c r="W97" s="19" t="s">
        <v>1</v>
      </c>
      <c r="X97" s="19" t="s">
        <v>43</v>
      </c>
      <c r="Y97" s="19" t="s">
        <v>126</v>
      </c>
      <c r="AA97" s="1" t="str">
        <f t="shared" si="14"/>
        <v>Czapla Piotr</v>
      </c>
      <c r="AB97" s="1">
        <f t="shared" si="16"/>
        <v>48969</v>
      </c>
      <c r="AC97" s="1">
        <f t="shared" si="17"/>
        <v>2058</v>
      </c>
      <c r="AD97" s="1" t="str">
        <f t="shared" si="18"/>
        <v>2018/2019</v>
      </c>
      <c r="AE97" s="1" t="str">
        <f t="shared" si="19"/>
        <v>2018-08-23</v>
      </c>
      <c r="AF97" s="1">
        <f t="shared" si="19"/>
        <v>48969</v>
      </c>
      <c r="AG97" s="1" t="str">
        <f t="shared" si="20"/>
        <v>M</v>
      </c>
      <c r="AH97" s="1">
        <f t="shared" si="22"/>
        <v>2001</v>
      </c>
      <c r="AI97" s="1" t="str">
        <f t="shared" si="22"/>
        <v>M</v>
      </c>
      <c r="AJ97" s="1" t="str">
        <f t="shared" si="22"/>
        <v>LZS Zakrzów</v>
      </c>
      <c r="AK97" s="1" t="str">
        <f t="shared" si="15"/>
        <v>LZS Zakrzów</v>
      </c>
      <c r="AL97" s="1" t="str">
        <f t="shared" si="21"/>
        <v>OPO</v>
      </c>
    </row>
    <row r="98" spans="1:38" ht="15.75">
      <c r="A98" s="8" t="s">
        <v>763</v>
      </c>
      <c r="B98" s="16">
        <v>40789</v>
      </c>
      <c r="C98" s="2">
        <v>5164</v>
      </c>
      <c r="D98" s="105" t="s">
        <v>1488</v>
      </c>
      <c r="E98" s="106">
        <v>43711</v>
      </c>
      <c r="F98" s="3" t="s">
        <v>4</v>
      </c>
      <c r="G98" s="6" t="s">
        <v>1482</v>
      </c>
      <c r="H98" s="16">
        <v>1997</v>
      </c>
      <c r="I98" s="2" t="s">
        <v>126</v>
      </c>
      <c r="J98" s="107" t="str">
        <f t="shared" si="12"/>
        <v>"MGOK Gorzów Śląski"</v>
      </c>
      <c r="K98" s="107" t="str">
        <f t="shared" si="13"/>
        <v>"MGOK Gorzów Śląski"</v>
      </c>
      <c r="L98" s="5" t="s">
        <v>126</v>
      </c>
      <c r="N98" s="19" t="s">
        <v>397</v>
      </c>
      <c r="O98" s="19">
        <v>2059</v>
      </c>
      <c r="P98" s="19" t="s">
        <v>1</v>
      </c>
      <c r="Q98" s="19" t="s">
        <v>321</v>
      </c>
      <c r="R98" s="19">
        <v>43639</v>
      </c>
      <c r="S98" s="19" t="s">
        <v>127</v>
      </c>
      <c r="T98" s="19" t="s">
        <v>398</v>
      </c>
      <c r="U98" s="19" t="s">
        <v>204</v>
      </c>
      <c r="V98" s="19">
        <v>2003</v>
      </c>
      <c r="W98" s="19" t="s">
        <v>1</v>
      </c>
      <c r="X98" s="19" t="s">
        <v>43</v>
      </c>
      <c r="Y98" s="19" t="s">
        <v>126</v>
      </c>
      <c r="AA98" s="1" t="str">
        <f t="shared" si="14"/>
        <v>Piegsa Marcel</v>
      </c>
      <c r="AB98" s="1">
        <f t="shared" si="16"/>
        <v>43639</v>
      </c>
      <c r="AC98" s="1">
        <f t="shared" si="17"/>
        <v>2059</v>
      </c>
      <c r="AD98" s="1" t="str">
        <f t="shared" si="18"/>
        <v>2018/2019</v>
      </c>
      <c r="AE98" s="1" t="str">
        <f t="shared" si="19"/>
        <v>2018-08-23</v>
      </c>
      <c r="AF98" s="1">
        <f t="shared" si="19"/>
        <v>43639</v>
      </c>
      <c r="AG98" s="1" t="str">
        <f t="shared" si="20"/>
        <v>M</v>
      </c>
      <c r="AH98" s="1">
        <f t="shared" si="22"/>
        <v>2003</v>
      </c>
      <c r="AI98" s="1" t="str">
        <f t="shared" si="22"/>
        <v>M</v>
      </c>
      <c r="AJ98" s="1" t="str">
        <f t="shared" si="22"/>
        <v>LZS Zakrzów</v>
      </c>
      <c r="AK98" s="1" t="str">
        <f t="shared" si="15"/>
        <v>LZS Zakrzów</v>
      </c>
      <c r="AL98" s="1" t="str">
        <f t="shared" si="21"/>
        <v>OPO</v>
      </c>
    </row>
    <row r="99" spans="1:38" ht="15.75">
      <c r="A99" s="8" t="s">
        <v>760</v>
      </c>
      <c r="B99" s="16">
        <v>26651</v>
      </c>
      <c r="C99" s="2">
        <v>5163</v>
      </c>
      <c r="D99" s="105" t="s">
        <v>1489</v>
      </c>
      <c r="E99" s="106">
        <v>43711</v>
      </c>
      <c r="F99" s="3" t="s">
        <v>4</v>
      </c>
      <c r="G99" s="6" t="s">
        <v>1482</v>
      </c>
      <c r="H99" s="16">
        <v>1981</v>
      </c>
      <c r="I99" s="2" t="s">
        <v>126</v>
      </c>
      <c r="J99" s="107" t="str">
        <f t="shared" si="12"/>
        <v>"MGOK Gorzów Śląski"</v>
      </c>
      <c r="K99" s="107" t="str">
        <f t="shared" si="13"/>
        <v>"MGOK Gorzów Śląski"</v>
      </c>
      <c r="L99" s="5" t="s">
        <v>126</v>
      </c>
      <c r="N99" s="19" t="s">
        <v>399</v>
      </c>
      <c r="O99" s="19">
        <v>2060</v>
      </c>
      <c r="P99" s="19" t="s">
        <v>4</v>
      </c>
      <c r="Q99" s="19" t="s">
        <v>321</v>
      </c>
      <c r="R99" s="19">
        <v>49359</v>
      </c>
      <c r="S99" s="19" t="s">
        <v>127</v>
      </c>
      <c r="T99" s="19" t="s">
        <v>400</v>
      </c>
      <c r="U99" s="19" t="s">
        <v>331</v>
      </c>
      <c r="V99" s="19">
        <v>1980</v>
      </c>
      <c r="W99" s="19" t="s">
        <v>1</v>
      </c>
      <c r="X99" s="19" t="s">
        <v>43</v>
      </c>
      <c r="Y99" s="19" t="s">
        <v>126</v>
      </c>
      <c r="AA99" s="1" t="str">
        <f t="shared" si="14"/>
        <v>Kleinert Piotr</v>
      </c>
      <c r="AB99" s="1">
        <f t="shared" si="16"/>
        <v>49359</v>
      </c>
      <c r="AC99" s="1">
        <f t="shared" si="17"/>
        <v>2060</v>
      </c>
      <c r="AD99" s="1" t="str">
        <f t="shared" si="18"/>
        <v>2018/2019</v>
      </c>
      <c r="AE99" s="1" t="str">
        <f t="shared" si="19"/>
        <v>2018-08-23</v>
      </c>
      <c r="AF99" s="1">
        <f t="shared" si="19"/>
        <v>49359</v>
      </c>
      <c r="AG99" s="1" t="str">
        <f t="shared" si="20"/>
        <v>S</v>
      </c>
      <c r="AH99" s="1">
        <f t="shared" si="22"/>
        <v>1980</v>
      </c>
      <c r="AI99" s="1" t="str">
        <f t="shared" si="22"/>
        <v>M</v>
      </c>
      <c r="AJ99" s="1" t="str">
        <f t="shared" si="22"/>
        <v>LZS Zakrzów</v>
      </c>
      <c r="AK99" s="1" t="str">
        <f t="shared" si="15"/>
        <v>LZS Zakrzów</v>
      </c>
      <c r="AL99" s="1" t="str">
        <f t="shared" si="21"/>
        <v>OPO</v>
      </c>
    </row>
    <row r="100" spans="1:38" ht="15.75">
      <c r="A100" s="8" t="s">
        <v>746</v>
      </c>
      <c r="B100" s="16">
        <v>49616</v>
      </c>
      <c r="C100" s="2">
        <v>5162</v>
      </c>
      <c r="D100" s="105" t="s">
        <v>1490</v>
      </c>
      <c r="E100" s="106">
        <v>43711</v>
      </c>
      <c r="F100" s="3" t="s">
        <v>4</v>
      </c>
      <c r="G100" s="6" t="s">
        <v>1482</v>
      </c>
      <c r="H100" s="16">
        <v>1984</v>
      </c>
      <c r="I100" s="2" t="s">
        <v>126</v>
      </c>
      <c r="J100" s="107" t="str">
        <f t="shared" si="12"/>
        <v>"MGOK Gorzów Śląski"</v>
      </c>
      <c r="K100" s="107" t="str">
        <f t="shared" si="13"/>
        <v>"MGOK Gorzów Śląski"</v>
      </c>
      <c r="L100" s="5" t="s">
        <v>126</v>
      </c>
      <c r="N100" s="19" t="s">
        <v>401</v>
      </c>
      <c r="O100" s="19">
        <v>2061</v>
      </c>
      <c r="P100" s="19" t="s">
        <v>4</v>
      </c>
      <c r="Q100" s="19" t="s">
        <v>321</v>
      </c>
      <c r="R100" s="19">
        <v>49360</v>
      </c>
      <c r="S100" s="19" t="s">
        <v>127</v>
      </c>
      <c r="T100" s="19" t="s">
        <v>402</v>
      </c>
      <c r="U100" s="19" t="s">
        <v>403</v>
      </c>
      <c r="V100" s="19">
        <v>1981</v>
      </c>
      <c r="W100" s="19" t="s">
        <v>1</v>
      </c>
      <c r="X100" s="19" t="s">
        <v>43</v>
      </c>
      <c r="Y100" s="19" t="s">
        <v>126</v>
      </c>
      <c r="AA100" s="1" t="str">
        <f t="shared" si="14"/>
        <v>Owczarek Krystian</v>
      </c>
      <c r="AB100" s="1">
        <f t="shared" si="16"/>
        <v>49360</v>
      </c>
      <c r="AC100" s="1">
        <f t="shared" si="17"/>
        <v>2061</v>
      </c>
      <c r="AD100" s="1" t="str">
        <f t="shared" si="18"/>
        <v>2018/2019</v>
      </c>
      <c r="AE100" s="1" t="str">
        <f t="shared" si="19"/>
        <v>2018-08-23</v>
      </c>
      <c r="AF100" s="1">
        <f t="shared" si="19"/>
        <v>49360</v>
      </c>
      <c r="AG100" s="1" t="str">
        <f t="shared" si="20"/>
        <v>S</v>
      </c>
      <c r="AH100" s="1">
        <f t="shared" si="22"/>
        <v>1981</v>
      </c>
      <c r="AI100" s="1" t="str">
        <f t="shared" si="22"/>
        <v>M</v>
      </c>
      <c r="AJ100" s="1" t="str">
        <f t="shared" si="22"/>
        <v>LZS Zakrzów</v>
      </c>
      <c r="AK100" s="1" t="str">
        <f t="shared" si="15"/>
        <v>LZS Zakrzów</v>
      </c>
      <c r="AL100" s="1" t="str">
        <f t="shared" si="21"/>
        <v>OPO</v>
      </c>
    </row>
    <row r="101" spans="1:38" ht="15.75">
      <c r="A101" s="8" t="s">
        <v>757</v>
      </c>
      <c r="B101" s="16">
        <v>42351</v>
      </c>
      <c r="C101" s="2">
        <v>5161</v>
      </c>
      <c r="D101" s="105" t="s">
        <v>1491</v>
      </c>
      <c r="E101" s="106">
        <v>43711</v>
      </c>
      <c r="F101" s="3" t="s">
        <v>4</v>
      </c>
      <c r="G101" s="6" t="s">
        <v>1482</v>
      </c>
      <c r="H101" s="16">
        <v>1971</v>
      </c>
      <c r="I101" s="2" t="s">
        <v>126</v>
      </c>
      <c r="J101" s="107" t="str">
        <f t="shared" si="12"/>
        <v>"MGOK Gorzów Śląski"</v>
      </c>
      <c r="K101" s="107" t="str">
        <f t="shared" si="13"/>
        <v>"MGOK Gorzów Śląski"</v>
      </c>
      <c r="L101" s="5" t="s">
        <v>126</v>
      </c>
      <c r="N101" s="19" t="s">
        <v>406</v>
      </c>
      <c r="O101" s="19">
        <v>2366</v>
      </c>
      <c r="P101" s="19" t="s">
        <v>4</v>
      </c>
      <c r="Q101" s="19" t="s">
        <v>405</v>
      </c>
      <c r="R101" s="19">
        <v>40411</v>
      </c>
      <c r="S101" s="19" t="s">
        <v>127</v>
      </c>
      <c r="T101" s="19" t="s">
        <v>407</v>
      </c>
      <c r="U101" s="19" t="s">
        <v>403</v>
      </c>
      <c r="V101" s="19">
        <v>1972</v>
      </c>
      <c r="W101" s="19" t="s">
        <v>1</v>
      </c>
      <c r="X101" s="19" t="s">
        <v>21</v>
      </c>
      <c r="Y101" s="19" t="s">
        <v>126</v>
      </c>
      <c r="AA101" s="1" t="str">
        <f t="shared" si="14"/>
        <v>Bega Krystian</v>
      </c>
      <c r="AB101" s="1">
        <f t="shared" si="16"/>
        <v>40411</v>
      </c>
      <c r="AC101" s="1">
        <f t="shared" si="17"/>
        <v>2366</v>
      </c>
      <c r="AD101" s="1" t="str">
        <f t="shared" si="18"/>
        <v>2018/2019</v>
      </c>
      <c r="AE101" s="1" t="str">
        <f t="shared" si="19"/>
        <v>2018-08-27</v>
      </c>
      <c r="AF101" s="1">
        <f t="shared" si="19"/>
        <v>40411</v>
      </c>
      <c r="AG101" s="1" t="str">
        <f t="shared" si="20"/>
        <v>S</v>
      </c>
      <c r="AH101" s="1">
        <f t="shared" si="22"/>
        <v>1972</v>
      </c>
      <c r="AI101" s="1" t="str">
        <f t="shared" si="22"/>
        <v>M</v>
      </c>
      <c r="AJ101" s="1" t="str">
        <f t="shared" si="22"/>
        <v>LZS Żywocice</v>
      </c>
      <c r="AK101" s="1" t="str">
        <f t="shared" si="15"/>
        <v>LZS Żywocice</v>
      </c>
      <c r="AL101" s="1" t="str">
        <f t="shared" si="21"/>
        <v>OPO</v>
      </c>
    </row>
    <row r="102" spans="1:38" ht="15.75">
      <c r="A102" s="8" t="s">
        <v>591</v>
      </c>
      <c r="B102" s="16">
        <v>49537</v>
      </c>
      <c r="C102" s="2">
        <v>5160</v>
      </c>
      <c r="D102" s="105" t="s">
        <v>1492</v>
      </c>
      <c r="E102" s="106">
        <v>43711</v>
      </c>
      <c r="F102" s="3" t="s">
        <v>4</v>
      </c>
      <c r="G102" s="6" t="s">
        <v>1482</v>
      </c>
      <c r="H102" s="16">
        <v>1982</v>
      </c>
      <c r="I102" s="2" t="s">
        <v>126</v>
      </c>
      <c r="J102" s="107" t="str">
        <f t="shared" si="12"/>
        <v>"MGOK Gorzów Śląski"</v>
      </c>
      <c r="K102" s="107" t="str">
        <f t="shared" si="13"/>
        <v>"MGOK Gorzów Śląski"</v>
      </c>
      <c r="L102" s="5" t="s">
        <v>126</v>
      </c>
      <c r="N102" s="19" t="s">
        <v>409</v>
      </c>
      <c r="O102" s="19">
        <v>2367</v>
      </c>
      <c r="P102" s="19" t="s">
        <v>4</v>
      </c>
      <c r="Q102" s="19" t="s">
        <v>405</v>
      </c>
      <c r="R102" s="19">
        <v>36782</v>
      </c>
      <c r="S102" s="19" t="s">
        <v>127</v>
      </c>
      <c r="T102" s="19" t="s">
        <v>410</v>
      </c>
      <c r="U102" s="19" t="s">
        <v>187</v>
      </c>
      <c r="V102" s="19">
        <v>1999</v>
      </c>
      <c r="W102" s="19" t="s">
        <v>1</v>
      </c>
      <c r="X102" s="19" t="s">
        <v>21</v>
      </c>
      <c r="Y102" s="19" t="s">
        <v>126</v>
      </c>
      <c r="AA102" s="1" t="str">
        <f t="shared" si="14"/>
        <v>Data Paweł</v>
      </c>
      <c r="AB102" s="1">
        <f t="shared" si="16"/>
        <v>36782</v>
      </c>
      <c r="AC102" s="1">
        <f t="shared" si="17"/>
        <v>2367</v>
      </c>
      <c r="AD102" s="1" t="str">
        <f t="shared" si="18"/>
        <v>2018/2019</v>
      </c>
      <c r="AE102" s="1" t="str">
        <f t="shared" si="19"/>
        <v>2018-08-27</v>
      </c>
      <c r="AF102" s="1">
        <f t="shared" si="19"/>
        <v>36782</v>
      </c>
      <c r="AG102" s="1" t="str">
        <f t="shared" si="20"/>
        <v>S</v>
      </c>
      <c r="AH102" s="1">
        <f t="shared" si="22"/>
        <v>1999</v>
      </c>
      <c r="AI102" s="1" t="str">
        <f t="shared" si="22"/>
        <v>M</v>
      </c>
      <c r="AJ102" s="1" t="str">
        <f t="shared" si="22"/>
        <v>LZS Żywocice</v>
      </c>
      <c r="AK102" s="1" t="str">
        <f t="shared" si="15"/>
        <v>LZS Żywocice</v>
      </c>
      <c r="AL102" s="1" t="str">
        <f t="shared" si="21"/>
        <v>OPO</v>
      </c>
    </row>
    <row r="103" spans="1:38" ht="15.75">
      <c r="A103" s="8" t="s">
        <v>754</v>
      </c>
      <c r="B103" s="16">
        <v>40788</v>
      </c>
      <c r="C103" s="2">
        <v>5159</v>
      </c>
      <c r="D103" s="105" t="s">
        <v>1493</v>
      </c>
      <c r="E103" s="106">
        <v>43711</v>
      </c>
      <c r="F103" s="3" t="s">
        <v>4</v>
      </c>
      <c r="G103" s="6" t="s">
        <v>1482</v>
      </c>
      <c r="H103" s="16">
        <v>1992</v>
      </c>
      <c r="I103" s="15" t="s">
        <v>126</v>
      </c>
      <c r="J103" s="107" t="str">
        <f t="shared" si="12"/>
        <v>"MGOK Gorzów Śląski"</v>
      </c>
      <c r="K103" s="107" t="str">
        <f t="shared" si="13"/>
        <v>"MGOK Gorzów Śląski"</v>
      </c>
      <c r="L103" s="7" t="s">
        <v>126</v>
      </c>
      <c r="N103" s="19" t="s">
        <v>412</v>
      </c>
      <c r="O103" s="19">
        <v>2368</v>
      </c>
      <c r="P103" s="19" t="s">
        <v>4</v>
      </c>
      <c r="Q103" s="19" t="s">
        <v>405</v>
      </c>
      <c r="R103" s="19">
        <v>29036</v>
      </c>
      <c r="S103" s="19" t="s">
        <v>127</v>
      </c>
      <c r="T103" s="19" t="s">
        <v>413</v>
      </c>
      <c r="U103" s="19" t="s">
        <v>184</v>
      </c>
      <c r="V103" s="19">
        <v>1989</v>
      </c>
      <c r="W103" s="19" t="s">
        <v>1</v>
      </c>
      <c r="X103" s="19" t="s">
        <v>21</v>
      </c>
      <c r="Y103" s="19" t="s">
        <v>126</v>
      </c>
      <c r="AA103" s="1" t="str">
        <f t="shared" si="14"/>
        <v>Jaszkowic Krzysztof</v>
      </c>
      <c r="AB103" s="1">
        <f t="shared" si="16"/>
        <v>29036</v>
      </c>
      <c r="AC103" s="1">
        <f t="shared" si="17"/>
        <v>2368</v>
      </c>
      <c r="AD103" s="1" t="str">
        <f t="shared" si="18"/>
        <v>2018/2019</v>
      </c>
      <c r="AE103" s="1" t="str">
        <f t="shared" si="19"/>
        <v>2018-08-27</v>
      </c>
      <c r="AF103" s="1">
        <f t="shared" si="19"/>
        <v>29036</v>
      </c>
      <c r="AG103" s="1" t="str">
        <f t="shared" si="20"/>
        <v>S</v>
      </c>
      <c r="AH103" s="1">
        <f t="shared" si="22"/>
        <v>1989</v>
      </c>
      <c r="AI103" s="1" t="str">
        <f t="shared" si="22"/>
        <v>M</v>
      </c>
      <c r="AJ103" s="1" t="str">
        <f t="shared" si="22"/>
        <v>LZS Żywocice</v>
      </c>
      <c r="AK103" s="1" t="str">
        <f t="shared" si="15"/>
        <v>LZS Żywocice</v>
      </c>
      <c r="AL103" s="1" t="str">
        <f t="shared" si="21"/>
        <v>OPO</v>
      </c>
    </row>
    <row r="104" spans="1:38" ht="15.75">
      <c r="A104" s="8" t="s">
        <v>1494</v>
      </c>
      <c r="B104" s="16">
        <v>52196</v>
      </c>
      <c r="C104" s="2">
        <v>5158</v>
      </c>
      <c r="D104" s="105" t="s">
        <v>1495</v>
      </c>
      <c r="E104" s="106">
        <v>43711</v>
      </c>
      <c r="F104" s="3" t="s">
        <v>4</v>
      </c>
      <c r="G104" s="6" t="s">
        <v>1482</v>
      </c>
      <c r="H104" s="16">
        <v>1990</v>
      </c>
      <c r="I104" s="6" t="s">
        <v>126</v>
      </c>
      <c r="J104" s="107" t="str">
        <f t="shared" si="12"/>
        <v>"MGOK Gorzów Śląski"</v>
      </c>
      <c r="K104" s="107" t="str">
        <f t="shared" si="13"/>
        <v>"MGOK Gorzów Śląski"</v>
      </c>
      <c r="L104" s="5" t="s">
        <v>126</v>
      </c>
      <c r="N104" s="19" t="s">
        <v>415</v>
      </c>
      <c r="O104" s="19">
        <v>2369</v>
      </c>
      <c r="P104" s="19" t="s">
        <v>4</v>
      </c>
      <c r="Q104" s="19" t="s">
        <v>405</v>
      </c>
      <c r="R104" s="19">
        <v>38213</v>
      </c>
      <c r="S104" s="19" t="s">
        <v>127</v>
      </c>
      <c r="T104" s="19" t="s">
        <v>416</v>
      </c>
      <c r="U104" s="19" t="s">
        <v>244</v>
      </c>
      <c r="V104" s="19">
        <v>2000</v>
      </c>
      <c r="W104" s="19" t="s">
        <v>1</v>
      </c>
      <c r="X104" s="19" t="s">
        <v>21</v>
      </c>
      <c r="Y104" s="19" t="s">
        <v>126</v>
      </c>
      <c r="AA104" s="1" t="str">
        <f t="shared" si="14"/>
        <v>Jędrzejak Patryk</v>
      </c>
      <c r="AB104" s="1">
        <f t="shared" si="16"/>
        <v>38213</v>
      </c>
      <c r="AC104" s="1">
        <f t="shared" si="17"/>
        <v>2369</v>
      </c>
      <c r="AD104" s="1" t="str">
        <f t="shared" si="18"/>
        <v>2018/2019</v>
      </c>
      <c r="AE104" s="1" t="str">
        <f t="shared" si="19"/>
        <v>2018-08-27</v>
      </c>
      <c r="AF104" s="1">
        <f t="shared" si="19"/>
        <v>38213</v>
      </c>
      <c r="AG104" s="1" t="str">
        <f t="shared" si="20"/>
        <v>S</v>
      </c>
      <c r="AH104" s="1">
        <f t="shared" si="22"/>
        <v>2000</v>
      </c>
      <c r="AI104" s="1" t="str">
        <f t="shared" si="22"/>
        <v>M</v>
      </c>
      <c r="AJ104" s="1" t="str">
        <f t="shared" si="22"/>
        <v>LZS Żywocice</v>
      </c>
      <c r="AK104" s="1" t="str">
        <f t="shared" si="15"/>
        <v>LZS Żywocice</v>
      </c>
      <c r="AL104" s="1" t="str">
        <f t="shared" si="21"/>
        <v>OPO</v>
      </c>
    </row>
    <row r="105" spans="1:38" ht="15.75">
      <c r="A105" s="8" t="s">
        <v>1496</v>
      </c>
      <c r="B105" s="16">
        <v>52195</v>
      </c>
      <c r="C105" s="2">
        <v>5157</v>
      </c>
      <c r="D105" s="105" t="s">
        <v>1497</v>
      </c>
      <c r="E105" s="106">
        <v>43711</v>
      </c>
      <c r="F105" s="3" t="s">
        <v>1</v>
      </c>
      <c r="G105" s="6" t="s">
        <v>1498</v>
      </c>
      <c r="H105" s="16">
        <v>2004</v>
      </c>
      <c r="I105" s="6" t="s">
        <v>126</v>
      </c>
      <c r="J105" s="107" t="str">
        <f t="shared" si="12"/>
        <v>"SKS LUKS Nysa"</v>
      </c>
      <c r="K105" s="107" t="str">
        <f t="shared" si="13"/>
        <v>"SKS LUKS Nysa"</v>
      </c>
      <c r="L105" s="5" t="s">
        <v>126</v>
      </c>
      <c r="N105" s="19" t="s">
        <v>418</v>
      </c>
      <c r="O105" s="19">
        <v>2370</v>
      </c>
      <c r="P105" s="19" t="s">
        <v>4</v>
      </c>
      <c r="Q105" s="19" t="s">
        <v>405</v>
      </c>
      <c r="R105" s="19">
        <v>40417</v>
      </c>
      <c r="S105" s="19" t="s">
        <v>127</v>
      </c>
      <c r="T105" s="19" t="s">
        <v>419</v>
      </c>
      <c r="U105" s="19" t="s">
        <v>420</v>
      </c>
      <c r="V105" s="19">
        <v>2000</v>
      </c>
      <c r="W105" s="19" t="s">
        <v>1</v>
      </c>
      <c r="X105" s="19" t="s">
        <v>21</v>
      </c>
      <c r="Y105" s="19" t="s">
        <v>126</v>
      </c>
      <c r="AA105" s="1" t="str">
        <f t="shared" si="14"/>
        <v>Jonderko Brian</v>
      </c>
      <c r="AB105" s="1">
        <f t="shared" si="16"/>
        <v>40417</v>
      </c>
      <c r="AC105" s="1">
        <f t="shared" si="17"/>
        <v>2370</v>
      </c>
      <c r="AD105" s="1" t="str">
        <f t="shared" si="18"/>
        <v>2018/2019</v>
      </c>
      <c r="AE105" s="1" t="str">
        <f t="shared" si="19"/>
        <v>2018-08-27</v>
      </c>
      <c r="AF105" s="1">
        <f t="shared" si="19"/>
        <v>40417</v>
      </c>
      <c r="AG105" s="1" t="str">
        <f t="shared" si="20"/>
        <v>S</v>
      </c>
      <c r="AH105" s="1">
        <f t="shared" si="22"/>
        <v>2000</v>
      </c>
      <c r="AI105" s="1" t="str">
        <f t="shared" si="22"/>
        <v>M</v>
      </c>
      <c r="AJ105" s="1" t="str">
        <f t="shared" si="22"/>
        <v>LZS Żywocice</v>
      </c>
      <c r="AK105" s="1" t="str">
        <f t="shared" si="15"/>
        <v>LZS Żywocice</v>
      </c>
      <c r="AL105" s="1" t="str">
        <f t="shared" si="21"/>
        <v>OPO</v>
      </c>
    </row>
    <row r="106" spans="1:38" ht="15.75">
      <c r="A106" s="8" t="s">
        <v>1499</v>
      </c>
      <c r="B106" s="16">
        <v>38550</v>
      </c>
      <c r="C106" s="2">
        <v>5156</v>
      </c>
      <c r="D106" s="105" t="s">
        <v>1500</v>
      </c>
      <c r="E106" s="106">
        <v>43711</v>
      </c>
      <c r="F106" s="3" t="s">
        <v>1</v>
      </c>
      <c r="G106" s="6" t="s">
        <v>1498</v>
      </c>
      <c r="H106" s="16">
        <v>2002</v>
      </c>
      <c r="I106" s="2" t="s">
        <v>126</v>
      </c>
      <c r="J106" s="107" t="str">
        <f t="shared" si="12"/>
        <v>"SKS LUKS Nysa"</v>
      </c>
      <c r="K106" s="107" t="str">
        <f t="shared" si="13"/>
        <v>"SKS LUKS Nysa"</v>
      </c>
      <c r="L106" s="5" t="s">
        <v>126</v>
      </c>
      <c r="N106" s="19" t="s">
        <v>422</v>
      </c>
      <c r="O106" s="19">
        <v>2371</v>
      </c>
      <c r="P106" s="19" t="s">
        <v>4</v>
      </c>
      <c r="Q106" s="19" t="s">
        <v>405</v>
      </c>
      <c r="R106" s="19">
        <v>40418</v>
      </c>
      <c r="S106" s="19" t="s">
        <v>127</v>
      </c>
      <c r="T106" s="19" t="s">
        <v>419</v>
      </c>
      <c r="U106" s="19" t="s">
        <v>423</v>
      </c>
      <c r="V106" s="19">
        <v>1969</v>
      </c>
      <c r="W106" s="19" t="s">
        <v>1</v>
      </c>
      <c r="X106" s="19" t="s">
        <v>21</v>
      </c>
      <c r="Y106" s="19" t="s">
        <v>126</v>
      </c>
      <c r="AA106" s="1" t="str">
        <f t="shared" si="14"/>
        <v>Jonderko Romuald</v>
      </c>
      <c r="AB106" s="1">
        <f t="shared" si="16"/>
        <v>40418</v>
      </c>
      <c r="AC106" s="1">
        <f t="shared" si="17"/>
        <v>2371</v>
      </c>
      <c r="AD106" s="1" t="str">
        <f t="shared" si="18"/>
        <v>2018/2019</v>
      </c>
      <c r="AE106" s="1" t="str">
        <f t="shared" si="19"/>
        <v>2018-08-27</v>
      </c>
      <c r="AF106" s="1">
        <f t="shared" si="19"/>
        <v>40418</v>
      </c>
      <c r="AG106" s="1" t="str">
        <f t="shared" si="20"/>
        <v>S</v>
      </c>
      <c r="AH106" s="1">
        <f t="shared" si="22"/>
        <v>1969</v>
      </c>
      <c r="AI106" s="1" t="str">
        <f t="shared" si="22"/>
        <v>M</v>
      </c>
      <c r="AJ106" s="1" t="str">
        <f t="shared" si="22"/>
        <v>LZS Żywocice</v>
      </c>
      <c r="AK106" s="1" t="str">
        <f t="shared" si="15"/>
        <v>LZS Żywocice</v>
      </c>
      <c r="AL106" s="1" t="str">
        <f t="shared" si="21"/>
        <v>OPO</v>
      </c>
    </row>
    <row r="107" spans="1:38" ht="15.75">
      <c r="A107" s="8" t="s">
        <v>1501</v>
      </c>
      <c r="B107" s="16">
        <v>52194</v>
      </c>
      <c r="C107" s="2">
        <v>5155</v>
      </c>
      <c r="D107" s="105" t="s">
        <v>1502</v>
      </c>
      <c r="E107" s="106">
        <v>43711</v>
      </c>
      <c r="F107" s="3" t="s">
        <v>1</v>
      </c>
      <c r="G107" s="6" t="s">
        <v>1498</v>
      </c>
      <c r="H107" s="16">
        <v>2004</v>
      </c>
      <c r="I107" s="2" t="s">
        <v>126</v>
      </c>
      <c r="J107" s="107" t="str">
        <f t="shared" si="12"/>
        <v>"SKS LUKS Nysa"</v>
      </c>
      <c r="K107" s="107" t="str">
        <f t="shared" si="13"/>
        <v>"SKS LUKS Nysa"</v>
      </c>
      <c r="L107" s="5" t="s">
        <v>126</v>
      </c>
      <c r="N107" s="19" t="s">
        <v>425</v>
      </c>
      <c r="O107" s="19">
        <v>2372</v>
      </c>
      <c r="P107" s="19" t="s">
        <v>4</v>
      </c>
      <c r="Q107" s="19" t="s">
        <v>405</v>
      </c>
      <c r="R107" s="19">
        <v>40650</v>
      </c>
      <c r="S107" s="19" t="s">
        <v>127</v>
      </c>
      <c r="T107" s="19" t="s">
        <v>426</v>
      </c>
      <c r="U107" s="19" t="s">
        <v>225</v>
      </c>
      <c r="V107" s="19">
        <v>1973</v>
      </c>
      <c r="W107" s="19" t="s">
        <v>1</v>
      </c>
      <c r="X107" s="19" t="s">
        <v>21</v>
      </c>
      <c r="Y107" s="19" t="s">
        <v>126</v>
      </c>
      <c r="AA107" s="1" t="str">
        <f t="shared" si="14"/>
        <v>Lepich Marcin</v>
      </c>
      <c r="AB107" s="1">
        <f t="shared" si="16"/>
        <v>40650</v>
      </c>
      <c r="AC107" s="1">
        <f t="shared" si="17"/>
        <v>2372</v>
      </c>
      <c r="AD107" s="1" t="str">
        <f t="shared" si="18"/>
        <v>2018/2019</v>
      </c>
      <c r="AE107" s="1" t="str">
        <f t="shared" si="19"/>
        <v>2018-08-27</v>
      </c>
      <c r="AF107" s="1">
        <f t="shared" si="19"/>
        <v>40650</v>
      </c>
      <c r="AG107" s="1" t="str">
        <f t="shared" si="20"/>
        <v>S</v>
      </c>
      <c r="AH107" s="1">
        <f t="shared" si="22"/>
        <v>1973</v>
      </c>
      <c r="AI107" s="1" t="str">
        <f t="shared" si="22"/>
        <v>M</v>
      </c>
      <c r="AJ107" s="1" t="str">
        <f t="shared" si="22"/>
        <v>LZS Żywocice</v>
      </c>
      <c r="AK107" s="1" t="str">
        <f t="shared" si="15"/>
        <v>LZS Żywocice</v>
      </c>
      <c r="AL107" s="1" t="str">
        <f t="shared" si="21"/>
        <v>OPO</v>
      </c>
    </row>
    <row r="108" spans="1:38" ht="15.75">
      <c r="A108" s="8" t="s">
        <v>1503</v>
      </c>
      <c r="B108" s="16">
        <v>52193</v>
      </c>
      <c r="C108" s="2">
        <v>5154</v>
      </c>
      <c r="D108" s="105" t="s">
        <v>1504</v>
      </c>
      <c r="E108" s="106">
        <v>43711</v>
      </c>
      <c r="F108" s="3" t="s">
        <v>1</v>
      </c>
      <c r="G108" s="6" t="s">
        <v>1498</v>
      </c>
      <c r="H108" s="16">
        <v>2002</v>
      </c>
      <c r="I108" s="2" t="s">
        <v>126</v>
      </c>
      <c r="J108" s="107" t="str">
        <f t="shared" si="12"/>
        <v>"SKS LUKS Nysa"</v>
      </c>
      <c r="K108" s="107" t="str">
        <f t="shared" si="13"/>
        <v>"SKS LUKS Nysa"</v>
      </c>
      <c r="L108" s="5" t="s">
        <v>126</v>
      </c>
      <c r="N108" s="19" t="s">
        <v>428</v>
      </c>
      <c r="O108" s="19">
        <v>2373</v>
      </c>
      <c r="P108" s="19" t="s">
        <v>4</v>
      </c>
      <c r="Q108" s="19" t="s">
        <v>405</v>
      </c>
      <c r="R108" s="19">
        <v>39616</v>
      </c>
      <c r="S108" s="19" t="s">
        <v>127</v>
      </c>
      <c r="T108" s="19" t="s">
        <v>429</v>
      </c>
      <c r="U108" s="19" t="s">
        <v>430</v>
      </c>
      <c r="V108" s="19">
        <v>1981</v>
      </c>
      <c r="W108" s="19" t="s">
        <v>1</v>
      </c>
      <c r="X108" s="19" t="s">
        <v>21</v>
      </c>
      <c r="Y108" s="19" t="s">
        <v>126</v>
      </c>
      <c r="AA108" s="1" t="str">
        <f t="shared" si="14"/>
        <v>Machoń Radosław</v>
      </c>
      <c r="AB108" s="1">
        <f t="shared" si="16"/>
        <v>39616</v>
      </c>
      <c r="AC108" s="1">
        <f t="shared" si="17"/>
        <v>2373</v>
      </c>
      <c r="AD108" s="1" t="str">
        <f t="shared" si="18"/>
        <v>2018/2019</v>
      </c>
      <c r="AE108" s="1" t="str">
        <f t="shared" si="19"/>
        <v>2018-08-27</v>
      </c>
      <c r="AF108" s="1">
        <f t="shared" si="19"/>
        <v>39616</v>
      </c>
      <c r="AG108" s="1" t="str">
        <f t="shared" si="20"/>
        <v>S</v>
      </c>
      <c r="AH108" s="1">
        <f t="shared" si="22"/>
        <v>1981</v>
      </c>
      <c r="AI108" s="1" t="str">
        <f t="shared" si="22"/>
        <v>M</v>
      </c>
      <c r="AJ108" s="1" t="str">
        <f t="shared" si="22"/>
        <v>LZS Żywocice</v>
      </c>
      <c r="AK108" s="1" t="str">
        <f t="shared" si="15"/>
        <v>LZS Żywocice</v>
      </c>
      <c r="AL108" s="1" t="str">
        <f t="shared" si="21"/>
        <v>OPO</v>
      </c>
    </row>
    <row r="109" spans="1:38" ht="15.75">
      <c r="A109" s="8" t="s">
        <v>1505</v>
      </c>
      <c r="B109" s="16">
        <v>10119</v>
      </c>
      <c r="C109" s="2">
        <v>5153</v>
      </c>
      <c r="D109" s="105" t="s">
        <v>1506</v>
      </c>
      <c r="E109" s="106">
        <v>43711</v>
      </c>
      <c r="F109" s="3" t="s">
        <v>4</v>
      </c>
      <c r="G109" s="6" t="s">
        <v>1498</v>
      </c>
      <c r="H109" s="16">
        <v>1968</v>
      </c>
      <c r="I109" s="2" t="s">
        <v>126</v>
      </c>
      <c r="J109" s="107" t="str">
        <f t="shared" si="12"/>
        <v>"SKS LUKS Nysa"</v>
      </c>
      <c r="K109" s="107" t="str">
        <f t="shared" si="13"/>
        <v>"SKS LUKS Nysa"</v>
      </c>
      <c r="L109" s="5" t="s">
        <v>126</v>
      </c>
      <c r="N109" s="19" t="s">
        <v>432</v>
      </c>
      <c r="O109" s="19">
        <v>2374</v>
      </c>
      <c r="P109" s="19" t="s">
        <v>4</v>
      </c>
      <c r="Q109" s="19" t="s">
        <v>405</v>
      </c>
      <c r="R109" s="19">
        <v>40427</v>
      </c>
      <c r="S109" s="19" t="s">
        <v>127</v>
      </c>
      <c r="T109" s="19" t="s">
        <v>433</v>
      </c>
      <c r="U109" s="19" t="s">
        <v>434</v>
      </c>
      <c r="V109" s="19">
        <v>1954</v>
      </c>
      <c r="W109" s="19" t="s">
        <v>1</v>
      </c>
      <c r="X109" s="19" t="s">
        <v>21</v>
      </c>
      <c r="Y109" s="19" t="s">
        <v>126</v>
      </c>
      <c r="AA109" s="1" t="str">
        <f t="shared" si="14"/>
        <v>Nossol Józef</v>
      </c>
      <c r="AB109" s="1">
        <f t="shared" si="16"/>
        <v>40427</v>
      </c>
      <c r="AC109" s="1">
        <f t="shared" si="17"/>
        <v>2374</v>
      </c>
      <c r="AD109" s="1" t="str">
        <f t="shared" si="18"/>
        <v>2018/2019</v>
      </c>
      <c r="AE109" s="1" t="str">
        <f t="shared" si="19"/>
        <v>2018-08-27</v>
      </c>
      <c r="AF109" s="1">
        <f t="shared" si="19"/>
        <v>40427</v>
      </c>
      <c r="AG109" s="1" t="str">
        <f t="shared" si="20"/>
        <v>S</v>
      </c>
      <c r="AH109" s="1">
        <f t="shared" si="22"/>
        <v>1954</v>
      </c>
      <c r="AI109" s="1" t="str">
        <f t="shared" si="22"/>
        <v>M</v>
      </c>
      <c r="AJ109" s="1" t="str">
        <f t="shared" si="22"/>
        <v>LZS Żywocice</v>
      </c>
      <c r="AK109" s="1" t="str">
        <f t="shared" si="15"/>
        <v>LZS Żywocice</v>
      </c>
      <c r="AL109" s="1" t="str">
        <f t="shared" si="21"/>
        <v>OPO</v>
      </c>
    </row>
    <row r="110" spans="1:38" ht="15.75">
      <c r="A110" s="8" t="s">
        <v>1507</v>
      </c>
      <c r="B110" s="16">
        <v>5986</v>
      </c>
      <c r="C110" s="2">
        <v>5152</v>
      </c>
      <c r="D110" s="105" t="s">
        <v>1508</v>
      </c>
      <c r="E110" s="106">
        <v>43711</v>
      </c>
      <c r="F110" s="3" t="s">
        <v>4</v>
      </c>
      <c r="G110" s="6" t="s">
        <v>1498</v>
      </c>
      <c r="H110" s="16">
        <v>1976</v>
      </c>
      <c r="I110" s="2" t="s">
        <v>126</v>
      </c>
      <c r="J110" s="107" t="str">
        <f t="shared" si="12"/>
        <v>"SKS LUKS Nysa"</v>
      </c>
      <c r="K110" s="107" t="str">
        <f t="shared" si="13"/>
        <v>"SKS LUKS Nysa"</v>
      </c>
      <c r="L110" s="5" t="s">
        <v>126</v>
      </c>
      <c r="N110" s="19" t="s">
        <v>436</v>
      </c>
      <c r="O110" s="19">
        <v>2375</v>
      </c>
      <c r="P110" s="19" t="s">
        <v>4</v>
      </c>
      <c r="Q110" s="19" t="s">
        <v>405</v>
      </c>
      <c r="R110" s="19">
        <v>42417</v>
      </c>
      <c r="S110" s="19" t="s">
        <v>127</v>
      </c>
      <c r="T110" s="19" t="s">
        <v>437</v>
      </c>
      <c r="U110" s="19" t="s">
        <v>438</v>
      </c>
      <c r="V110" s="19">
        <v>1979</v>
      </c>
      <c r="W110" s="19" t="s">
        <v>1</v>
      </c>
      <c r="X110" s="19" t="s">
        <v>21</v>
      </c>
      <c r="Y110" s="19" t="s">
        <v>126</v>
      </c>
      <c r="AA110" s="1" t="str">
        <f t="shared" si="14"/>
        <v>Orzeł Marek</v>
      </c>
      <c r="AB110" s="1">
        <f t="shared" si="16"/>
        <v>42417</v>
      </c>
      <c r="AC110" s="1">
        <f t="shared" si="17"/>
        <v>2375</v>
      </c>
      <c r="AD110" s="1" t="str">
        <f t="shared" si="18"/>
        <v>2018/2019</v>
      </c>
      <c r="AE110" s="1" t="str">
        <f t="shared" si="19"/>
        <v>2018-08-27</v>
      </c>
      <c r="AF110" s="1">
        <f t="shared" si="19"/>
        <v>42417</v>
      </c>
      <c r="AG110" s="1" t="str">
        <f t="shared" si="20"/>
        <v>S</v>
      </c>
      <c r="AH110" s="1">
        <f t="shared" si="22"/>
        <v>1979</v>
      </c>
      <c r="AI110" s="1" t="str">
        <f t="shared" si="22"/>
        <v>M</v>
      </c>
      <c r="AJ110" s="1" t="str">
        <f t="shared" si="22"/>
        <v>LZS Żywocice</v>
      </c>
      <c r="AK110" s="1" t="str">
        <f t="shared" si="15"/>
        <v>LZS Żywocice</v>
      </c>
      <c r="AL110" s="1" t="str">
        <f t="shared" si="21"/>
        <v>OPO</v>
      </c>
    </row>
    <row r="111" spans="1:38" ht="15.75">
      <c r="A111" s="8" t="s">
        <v>1026</v>
      </c>
      <c r="B111" s="16">
        <v>29877</v>
      </c>
      <c r="C111" s="2">
        <v>5151</v>
      </c>
      <c r="D111" s="105" t="s">
        <v>1509</v>
      </c>
      <c r="E111" s="106">
        <v>43711</v>
      </c>
      <c r="F111" s="3" t="s">
        <v>4</v>
      </c>
      <c r="G111" s="6" t="s">
        <v>1498</v>
      </c>
      <c r="H111" s="16">
        <v>1993</v>
      </c>
      <c r="I111" s="15" t="s">
        <v>126</v>
      </c>
      <c r="J111" s="107" t="str">
        <f t="shared" si="12"/>
        <v>"SKS LUKS Nysa"</v>
      </c>
      <c r="K111" s="107" t="str">
        <f t="shared" si="13"/>
        <v>"SKS LUKS Nysa"</v>
      </c>
      <c r="L111" s="7" t="s">
        <v>126</v>
      </c>
      <c r="N111" s="19" t="s">
        <v>440</v>
      </c>
      <c r="O111" s="19">
        <v>2376</v>
      </c>
      <c r="P111" s="19" t="s">
        <v>4</v>
      </c>
      <c r="Q111" s="19" t="s">
        <v>405</v>
      </c>
      <c r="R111" s="19">
        <v>42809</v>
      </c>
      <c r="S111" s="19" t="s">
        <v>127</v>
      </c>
      <c r="T111" s="19" t="s">
        <v>441</v>
      </c>
      <c r="U111" s="19" t="s">
        <v>438</v>
      </c>
      <c r="V111" s="19">
        <v>1965</v>
      </c>
      <c r="W111" s="19" t="s">
        <v>1</v>
      </c>
      <c r="X111" s="19" t="s">
        <v>21</v>
      </c>
      <c r="Y111" s="19" t="s">
        <v>126</v>
      </c>
      <c r="AA111" s="1" t="str">
        <f t="shared" si="14"/>
        <v>Piasecki Marek</v>
      </c>
      <c r="AB111" s="1">
        <f t="shared" si="16"/>
        <v>42809</v>
      </c>
      <c r="AC111" s="1">
        <f t="shared" si="17"/>
        <v>2376</v>
      </c>
      <c r="AD111" s="1" t="str">
        <f t="shared" si="18"/>
        <v>2018/2019</v>
      </c>
      <c r="AE111" s="1" t="str">
        <f t="shared" si="19"/>
        <v>2018-08-27</v>
      </c>
      <c r="AF111" s="1">
        <f t="shared" si="19"/>
        <v>42809</v>
      </c>
      <c r="AG111" s="1" t="str">
        <f t="shared" si="20"/>
        <v>S</v>
      </c>
      <c r="AH111" s="1">
        <f t="shared" si="22"/>
        <v>1965</v>
      </c>
      <c r="AI111" s="1" t="str">
        <f t="shared" si="22"/>
        <v>M</v>
      </c>
      <c r="AJ111" s="1" t="str">
        <f t="shared" si="22"/>
        <v>LZS Żywocice</v>
      </c>
      <c r="AK111" s="1" t="str">
        <f t="shared" si="15"/>
        <v>LZS Żywocice</v>
      </c>
      <c r="AL111" s="1" t="str">
        <f t="shared" si="21"/>
        <v>OPO</v>
      </c>
    </row>
    <row r="112" spans="1:38" ht="15.75">
      <c r="A112" s="8" t="s">
        <v>1510</v>
      </c>
      <c r="B112" s="16">
        <v>12935</v>
      </c>
      <c r="C112" s="2">
        <v>5150</v>
      </c>
      <c r="D112" s="105" t="s">
        <v>1511</v>
      </c>
      <c r="E112" s="106">
        <v>43711</v>
      </c>
      <c r="F112" s="3" t="s">
        <v>4</v>
      </c>
      <c r="G112" s="6" t="s">
        <v>1498</v>
      </c>
      <c r="H112" s="16">
        <v>1986</v>
      </c>
      <c r="I112" s="2" t="s">
        <v>126</v>
      </c>
      <c r="J112" s="107" t="str">
        <f t="shared" si="12"/>
        <v>"SKS LUKS Nysa"</v>
      </c>
      <c r="K112" s="107" t="str">
        <f t="shared" si="13"/>
        <v>"SKS LUKS Nysa"</v>
      </c>
      <c r="L112" s="5" t="s">
        <v>126</v>
      </c>
      <c r="N112" s="19" t="s">
        <v>443</v>
      </c>
      <c r="O112" s="19">
        <v>2377</v>
      </c>
      <c r="P112" s="19" t="s">
        <v>4</v>
      </c>
      <c r="Q112" s="19" t="s">
        <v>405</v>
      </c>
      <c r="R112" s="19">
        <v>34690</v>
      </c>
      <c r="S112" s="19" t="s">
        <v>127</v>
      </c>
      <c r="T112" s="19" t="s">
        <v>441</v>
      </c>
      <c r="U112" s="19" t="s">
        <v>331</v>
      </c>
      <c r="V112" s="19">
        <v>1991</v>
      </c>
      <c r="W112" s="19" t="s">
        <v>1</v>
      </c>
      <c r="X112" s="19" t="s">
        <v>21</v>
      </c>
      <c r="Y112" s="19" t="s">
        <v>126</v>
      </c>
      <c r="AA112" s="1" t="str">
        <f t="shared" si="14"/>
        <v>Piasecki Piotr</v>
      </c>
      <c r="AB112" s="1">
        <f t="shared" si="16"/>
        <v>34690</v>
      </c>
      <c r="AC112" s="1">
        <f t="shared" si="17"/>
        <v>2377</v>
      </c>
      <c r="AD112" s="1" t="str">
        <f t="shared" si="18"/>
        <v>2018/2019</v>
      </c>
      <c r="AE112" s="1" t="str">
        <f t="shared" si="19"/>
        <v>2018-08-27</v>
      </c>
      <c r="AF112" s="1">
        <f t="shared" si="19"/>
        <v>34690</v>
      </c>
      <c r="AG112" s="1" t="str">
        <f t="shared" si="20"/>
        <v>S</v>
      </c>
      <c r="AH112" s="1">
        <f t="shared" si="22"/>
        <v>1991</v>
      </c>
      <c r="AI112" s="1" t="str">
        <f t="shared" si="22"/>
        <v>M</v>
      </c>
      <c r="AJ112" s="1" t="str">
        <f t="shared" si="22"/>
        <v>LZS Żywocice</v>
      </c>
      <c r="AK112" s="1" t="str">
        <f t="shared" si="15"/>
        <v>LZS Żywocice</v>
      </c>
      <c r="AL112" s="1" t="str">
        <f t="shared" si="21"/>
        <v>OPO</v>
      </c>
    </row>
    <row r="113" spans="1:38" ht="15.75">
      <c r="A113" s="8" t="s">
        <v>1020</v>
      </c>
      <c r="B113" s="16">
        <v>19694</v>
      </c>
      <c r="C113" s="2">
        <v>5149</v>
      </c>
      <c r="D113" s="105" t="s">
        <v>1512</v>
      </c>
      <c r="E113" s="106">
        <v>43711</v>
      </c>
      <c r="F113" s="3" t="s">
        <v>4</v>
      </c>
      <c r="G113" s="6" t="s">
        <v>1498</v>
      </c>
      <c r="H113" s="16">
        <v>1966</v>
      </c>
      <c r="I113" s="2" t="s">
        <v>126</v>
      </c>
      <c r="J113" s="107" t="str">
        <f t="shared" si="12"/>
        <v>"SKS LUKS Nysa"</v>
      </c>
      <c r="K113" s="107" t="str">
        <f t="shared" si="13"/>
        <v>"SKS LUKS Nysa"</v>
      </c>
      <c r="L113" s="5" t="s">
        <v>126</v>
      </c>
      <c r="N113" s="19" t="s">
        <v>445</v>
      </c>
      <c r="O113" s="19">
        <v>2378</v>
      </c>
      <c r="P113" s="19" t="s">
        <v>4</v>
      </c>
      <c r="Q113" s="19" t="s">
        <v>405</v>
      </c>
      <c r="R113" s="19">
        <v>40428</v>
      </c>
      <c r="S113" s="19" t="s">
        <v>127</v>
      </c>
      <c r="T113" s="19" t="s">
        <v>446</v>
      </c>
      <c r="U113" s="19" t="s">
        <v>289</v>
      </c>
      <c r="V113" s="19">
        <v>1999</v>
      </c>
      <c r="W113" s="19" t="s">
        <v>1</v>
      </c>
      <c r="X113" s="19" t="s">
        <v>21</v>
      </c>
      <c r="Y113" s="19" t="s">
        <v>126</v>
      </c>
      <c r="AA113" s="1" t="str">
        <f t="shared" si="14"/>
        <v>Szczepanek Karol</v>
      </c>
      <c r="AB113" s="1">
        <f t="shared" si="16"/>
        <v>40428</v>
      </c>
      <c r="AC113" s="1">
        <f t="shared" si="17"/>
        <v>2378</v>
      </c>
      <c r="AD113" s="1" t="str">
        <f t="shared" si="18"/>
        <v>2018/2019</v>
      </c>
      <c r="AE113" s="1" t="str">
        <f t="shared" si="19"/>
        <v>2018-08-27</v>
      </c>
      <c r="AF113" s="1">
        <f t="shared" si="19"/>
        <v>40428</v>
      </c>
      <c r="AG113" s="1" t="str">
        <f t="shared" si="20"/>
        <v>S</v>
      </c>
      <c r="AH113" s="1">
        <f t="shared" si="22"/>
        <v>1999</v>
      </c>
      <c r="AI113" s="1" t="str">
        <f t="shared" si="22"/>
        <v>M</v>
      </c>
      <c r="AJ113" s="1" t="str">
        <f t="shared" si="22"/>
        <v>LZS Żywocice</v>
      </c>
      <c r="AK113" s="1" t="str">
        <f t="shared" si="15"/>
        <v>LZS Żywocice</v>
      </c>
      <c r="AL113" s="1" t="str">
        <f t="shared" si="21"/>
        <v>OPO</v>
      </c>
    </row>
    <row r="114" spans="1:38" ht="15.75">
      <c r="A114" s="8" t="s">
        <v>1023</v>
      </c>
      <c r="B114" s="16">
        <v>27262</v>
      </c>
      <c r="C114" s="2">
        <v>5148</v>
      </c>
      <c r="D114" s="105" t="s">
        <v>1513</v>
      </c>
      <c r="E114" s="106">
        <v>43711</v>
      </c>
      <c r="F114" s="3" t="s">
        <v>4</v>
      </c>
      <c r="G114" s="6" t="s">
        <v>1498</v>
      </c>
      <c r="H114" s="16">
        <v>1965</v>
      </c>
      <c r="I114" s="15" t="s">
        <v>126</v>
      </c>
      <c r="J114" s="107" t="str">
        <f t="shared" si="12"/>
        <v>"SKS LUKS Nysa"</v>
      </c>
      <c r="K114" s="107" t="str">
        <f t="shared" si="13"/>
        <v>"SKS LUKS Nysa"</v>
      </c>
      <c r="L114" s="7" t="s">
        <v>126</v>
      </c>
      <c r="N114" s="19" t="s">
        <v>448</v>
      </c>
      <c r="O114" s="19">
        <v>2379</v>
      </c>
      <c r="P114" s="19" t="s">
        <v>4</v>
      </c>
      <c r="Q114" s="19" t="s">
        <v>405</v>
      </c>
      <c r="R114" s="19">
        <v>21333</v>
      </c>
      <c r="S114" s="19" t="s">
        <v>127</v>
      </c>
      <c r="T114" s="19" t="s">
        <v>449</v>
      </c>
      <c r="U114" s="19" t="s">
        <v>334</v>
      </c>
      <c r="V114" s="19">
        <v>1993</v>
      </c>
      <c r="W114" s="19" t="s">
        <v>1</v>
      </c>
      <c r="X114" s="19" t="s">
        <v>21</v>
      </c>
      <c r="Y114" s="19" t="s">
        <v>126</v>
      </c>
      <c r="AA114" s="1" t="str">
        <f t="shared" si="14"/>
        <v>Trojak Dawid</v>
      </c>
      <c r="AB114" s="1">
        <f t="shared" si="16"/>
        <v>21333</v>
      </c>
      <c r="AC114" s="1">
        <f t="shared" si="17"/>
        <v>2379</v>
      </c>
      <c r="AD114" s="1" t="str">
        <f t="shared" si="18"/>
        <v>2018/2019</v>
      </c>
      <c r="AE114" s="1" t="str">
        <f t="shared" si="19"/>
        <v>2018-08-27</v>
      </c>
      <c r="AF114" s="1">
        <f t="shared" si="19"/>
        <v>21333</v>
      </c>
      <c r="AG114" s="1" t="str">
        <f t="shared" si="20"/>
        <v>S</v>
      </c>
      <c r="AH114" s="1">
        <f t="shared" si="22"/>
        <v>1993</v>
      </c>
      <c r="AI114" s="1" t="str">
        <f t="shared" si="22"/>
        <v>M</v>
      </c>
      <c r="AJ114" s="1" t="str">
        <f t="shared" si="22"/>
        <v>LZS Żywocice</v>
      </c>
      <c r="AK114" s="1" t="str">
        <f t="shared" si="15"/>
        <v>LZS Żywocice</v>
      </c>
      <c r="AL114" s="1" t="str">
        <f t="shared" si="21"/>
        <v>OPO</v>
      </c>
    </row>
    <row r="115" spans="1:38" ht="15.75">
      <c r="A115" s="8" t="s">
        <v>1013</v>
      </c>
      <c r="B115" s="16">
        <v>19695</v>
      </c>
      <c r="C115" s="2">
        <v>5147</v>
      </c>
      <c r="D115" s="105" t="s">
        <v>1514</v>
      </c>
      <c r="E115" s="106">
        <v>43711</v>
      </c>
      <c r="F115" s="3" t="s">
        <v>4</v>
      </c>
      <c r="G115" s="6" t="s">
        <v>1498</v>
      </c>
      <c r="H115" s="16">
        <v>1970</v>
      </c>
      <c r="I115" s="2" t="s">
        <v>126</v>
      </c>
      <c r="J115" s="107" t="str">
        <f t="shared" si="12"/>
        <v>"SKS LUKS Nysa"</v>
      </c>
      <c r="K115" s="107" t="str">
        <f t="shared" si="13"/>
        <v>"SKS LUKS Nysa"</v>
      </c>
      <c r="L115" s="5" t="s">
        <v>126</v>
      </c>
      <c r="N115" s="19" t="s">
        <v>451</v>
      </c>
      <c r="O115" s="19">
        <v>2380</v>
      </c>
      <c r="P115" s="19" t="s">
        <v>4</v>
      </c>
      <c r="Q115" s="19" t="s">
        <v>405</v>
      </c>
      <c r="R115" s="19">
        <v>41870</v>
      </c>
      <c r="S115" s="19" t="s">
        <v>127</v>
      </c>
      <c r="T115" s="19" t="s">
        <v>452</v>
      </c>
      <c r="U115" s="19" t="s">
        <v>193</v>
      </c>
      <c r="V115" s="19">
        <v>1969</v>
      </c>
      <c r="W115" s="19" t="s">
        <v>1</v>
      </c>
      <c r="X115" s="19" t="s">
        <v>21</v>
      </c>
      <c r="Y115" s="19" t="s">
        <v>126</v>
      </c>
      <c r="AA115" s="1" t="str">
        <f t="shared" si="14"/>
        <v>Wicher Robert</v>
      </c>
      <c r="AB115" s="1">
        <f t="shared" si="16"/>
        <v>41870</v>
      </c>
      <c r="AC115" s="1">
        <f t="shared" si="17"/>
        <v>2380</v>
      </c>
      <c r="AD115" s="1" t="str">
        <f t="shared" si="18"/>
        <v>2018/2019</v>
      </c>
      <c r="AE115" s="1" t="str">
        <f t="shared" si="19"/>
        <v>2018-08-27</v>
      </c>
      <c r="AF115" s="1">
        <f t="shared" si="19"/>
        <v>41870</v>
      </c>
      <c r="AG115" s="1" t="str">
        <f t="shared" si="20"/>
        <v>S</v>
      </c>
      <c r="AH115" s="1">
        <f t="shared" si="22"/>
        <v>1969</v>
      </c>
      <c r="AI115" s="1" t="str">
        <f t="shared" si="22"/>
        <v>M</v>
      </c>
      <c r="AJ115" s="1" t="str">
        <f t="shared" si="22"/>
        <v>LZS Żywocice</v>
      </c>
      <c r="AK115" s="1" t="str">
        <f t="shared" si="15"/>
        <v>LZS Żywocice</v>
      </c>
      <c r="AL115" s="1" t="str">
        <f t="shared" si="21"/>
        <v>OPO</v>
      </c>
    </row>
    <row r="116" spans="1:38" ht="15.75">
      <c r="A116" s="8" t="s">
        <v>1017</v>
      </c>
      <c r="B116" s="16">
        <v>19693</v>
      </c>
      <c r="C116" s="2">
        <v>5146</v>
      </c>
      <c r="D116" s="105" t="s">
        <v>1515</v>
      </c>
      <c r="E116" s="106">
        <v>43711</v>
      </c>
      <c r="F116" s="3" t="s">
        <v>4</v>
      </c>
      <c r="G116" s="6" t="s">
        <v>1498</v>
      </c>
      <c r="H116" s="16">
        <v>1970</v>
      </c>
      <c r="I116" s="2" t="s">
        <v>126</v>
      </c>
      <c r="J116" s="107" t="str">
        <f t="shared" si="12"/>
        <v>"SKS LUKS Nysa"</v>
      </c>
      <c r="K116" s="107" t="str">
        <f t="shared" si="13"/>
        <v>"SKS LUKS Nysa"</v>
      </c>
      <c r="L116" s="5" t="s">
        <v>126</v>
      </c>
      <c r="N116" s="19" t="s">
        <v>454</v>
      </c>
      <c r="O116" s="19">
        <v>2381</v>
      </c>
      <c r="P116" s="19" t="s">
        <v>4</v>
      </c>
      <c r="Q116" s="19" t="s">
        <v>405</v>
      </c>
      <c r="R116" s="19">
        <v>40430</v>
      </c>
      <c r="S116" s="19" t="s">
        <v>127</v>
      </c>
      <c r="T116" s="19" t="s">
        <v>455</v>
      </c>
      <c r="U116" s="19" t="s">
        <v>456</v>
      </c>
      <c r="V116" s="19">
        <v>1963</v>
      </c>
      <c r="W116" s="19" t="s">
        <v>1</v>
      </c>
      <c r="X116" s="19" t="s">
        <v>21</v>
      </c>
      <c r="Y116" s="19" t="s">
        <v>126</v>
      </c>
      <c r="AA116" s="1" t="str">
        <f t="shared" si="14"/>
        <v>Wodniak Ireneusz</v>
      </c>
      <c r="AB116" s="1">
        <f t="shared" si="16"/>
        <v>40430</v>
      </c>
      <c r="AC116" s="1">
        <f t="shared" si="17"/>
        <v>2381</v>
      </c>
      <c r="AD116" s="1" t="str">
        <f t="shared" si="18"/>
        <v>2018/2019</v>
      </c>
      <c r="AE116" s="1" t="str">
        <f t="shared" si="19"/>
        <v>2018-08-27</v>
      </c>
      <c r="AF116" s="1">
        <f t="shared" si="19"/>
        <v>40430</v>
      </c>
      <c r="AG116" s="1" t="str">
        <f t="shared" si="20"/>
        <v>S</v>
      </c>
      <c r="AH116" s="1">
        <f t="shared" si="22"/>
        <v>1963</v>
      </c>
      <c r="AI116" s="1" t="str">
        <f t="shared" si="22"/>
        <v>M</v>
      </c>
      <c r="AJ116" s="1" t="str">
        <f t="shared" si="22"/>
        <v>LZS Żywocice</v>
      </c>
      <c r="AK116" s="1" t="str">
        <f t="shared" si="15"/>
        <v>LZS Żywocice</v>
      </c>
      <c r="AL116" s="1" t="str">
        <f t="shared" si="21"/>
        <v>OPO</v>
      </c>
    </row>
    <row r="117" spans="1:38" ht="15.75">
      <c r="A117" s="12" t="s">
        <v>621</v>
      </c>
      <c r="B117" s="16">
        <v>46909</v>
      </c>
      <c r="C117" s="2">
        <v>5144</v>
      </c>
      <c r="D117" s="105" t="s">
        <v>1516</v>
      </c>
      <c r="E117" s="106">
        <v>43711</v>
      </c>
      <c r="F117" s="3" t="s">
        <v>1</v>
      </c>
      <c r="G117" s="6" t="s">
        <v>1517</v>
      </c>
      <c r="H117" s="16">
        <v>2006</v>
      </c>
      <c r="I117" s="2" t="s">
        <v>126</v>
      </c>
      <c r="J117" s="107" t="str">
        <f t="shared" si="12"/>
        <v>"STS Brynica ŁOK"</v>
      </c>
      <c r="K117" s="107" t="str">
        <f t="shared" si="13"/>
        <v>"STS Brynica ŁOK"</v>
      </c>
      <c r="L117" s="5" t="s">
        <v>126</v>
      </c>
      <c r="N117" s="19" t="s">
        <v>458</v>
      </c>
      <c r="O117" s="19">
        <v>2382</v>
      </c>
      <c r="P117" s="19" t="s">
        <v>4</v>
      </c>
      <c r="Q117" s="19" t="s">
        <v>405</v>
      </c>
      <c r="R117" s="19">
        <v>42418</v>
      </c>
      <c r="S117" s="19" t="s">
        <v>127</v>
      </c>
      <c r="T117" s="19" t="s">
        <v>459</v>
      </c>
      <c r="U117" s="19" t="s">
        <v>168</v>
      </c>
      <c r="V117" s="19">
        <v>1970</v>
      </c>
      <c r="W117" s="19" t="s">
        <v>1</v>
      </c>
      <c r="X117" s="19" t="s">
        <v>21</v>
      </c>
      <c r="Y117" s="19" t="s">
        <v>126</v>
      </c>
      <c r="AA117" s="1" t="str">
        <f t="shared" si="14"/>
        <v>Żółkowski Andrzej</v>
      </c>
      <c r="AB117" s="1">
        <f t="shared" si="16"/>
        <v>42418</v>
      </c>
      <c r="AC117" s="1">
        <f t="shared" si="17"/>
        <v>2382</v>
      </c>
      <c r="AD117" s="1" t="str">
        <f t="shared" si="18"/>
        <v>2018/2019</v>
      </c>
      <c r="AE117" s="1" t="str">
        <f t="shared" si="19"/>
        <v>2018-08-27</v>
      </c>
      <c r="AF117" s="1">
        <f t="shared" si="19"/>
        <v>42418</v>
      </c>
      <c r="AG117" s="1" t="str">
        <f t="shared" si="20"/>
        <v>S</v>
      </c>
      <c r="AH117" s="1">
        <f t="shared" si="22"/>
        <v>1970</v>
      </c>
      <c r="AI117" s="1" t="str">
        <f t="shared" si="22"/>
        <v>M</v>
      </c>
      <c r="AJ117" s="1" t="str">
        <f t="shared" si="22"/>
        <v>LZS Żywocice</v>
      </c>
      <c r="AK117" s="1" t="str">
        <f t="shared" si="15"/>
        <v>LZS Żywocice</v>
      </c>
      <c r="AL117" s="1" t="str">
        <f t="shared" si="21"/>
        <v>OPO</v>
      </c>
    </row>
    <row r="118" spans="1:38" ht="15.75">
      <c r="A118" s="8" t="s">
        <v>910</v>
      </c>
      <c r="B118" s="16">
        <v>42463</v>
      </c>
      <c r="C118" s="2">
        <v>4901</v>
      </c>
      <c r="D118" s="105" t="s">
        <v>1518</v>
      </c>
      <c r="E118" s="106">
        <v>43710</v>
      </c>
      <c r="F118" s="3" t="s">
        <v>1</v>
      </c>
      <c r="G118" s="6" t="s">
        <v>1519</v>
      </c>
      <c r="H118" s="16">
        <v>2006</v>
      </c>
      <c r="I118" s="2" t="s">
        <v>126</v>
      </c>
      <c r="J118" s="107" t="str">
        <f t="shared" si="12"/>
        <v>"MKS Wołczyn"</v>
      </c>
      <c r="K118" s="107" t="str">
        <f t="shared" si="13"/>
        <v>"MKS Wołczyn"</v>
      </c>
      <c r="L118" s="5" t="s">
        <v>126</v>
      </c>
      <c r="N118" s="19" t="s">
        <v>460</v>
      </c>
      <c r="O118" s="19">
        <v>2383</v>
      </c>
      <c r="P118" s="19" t="s">
        <v>1</v>
      </c>
      <c r="Q118" s="19" t="s">
        <v>405</v>
      </c>
      <c r="R118" s="19">
        <v>43277</v>
      </c>
      <c r="S118" s="19" t="s">
        <v>127</v>
      </c>
      <c r="T118" s="19" t="s">
        <v>461</v>
      </c>
      <c r="U118" s="19" t="s">
        <v>462</v>
      </c>
      <c r="V118" s="19">
        <v>2003</v>
      </c>
      <c r="W118" s="19" t="s">
        <v>1</v>
      </c>
      <c r="X118" s="19" t="s">
        <v>21</v>
      </c>
      <c r="Y118" s="19" t="s">
        <v>126</v>
      </c>
      <c r="AA118" s="1" t="str">
        <f t="shared" si="14"/>
        <v>Biskup Konrad</v>
      </c>
      <c r="AB118" s="1">
        <f t="shared" si="16"/>
        <v>43277</v>
      </c>
      <c r="AC118" s="1">
        <f t="shared" si="17"/>
        <v>2383</v>
      </c>
      <c r="AD118" s="1" t="str">
        <f t="shared" si="18"/>
        <v>2018/2019</v>
      </c>
      <c r="AE118" s="1" t="str">
        <f t="shared" si="19"/>
        <v>2018-08-27</v>
      </c>
      <c r="AF118" s="1">
        <f t="shared" si="19"/>
        <v>43277</v>
      </c>
      <c r="AG118" s="1" t="str">
        <f t="shared" si="20"/>
        <v>M</v>
      </c>
      <c r="AH118" s="1">
        <f t="shared" si="22"/>
        <v>2003</v>
      </c>
      <c r="AI118" s="1" t="str">
        <f t="shared" si="22"/>
        <v>M</v>
      </c>
      <c r="AJ118" s="1" t="str">
        <f t="shared" si="22"/>
        <v>LZS Żywocice</v>
      </c>
      <c r="AK118" s="1" t="str">
        <f t="shared" si="15"/>
        <v>LZS Żywocice</v>
      </c>
      <c r="AL118" s="1" t="str">
        <f t="shared" si="21"/>
        <v>OPO</v>
      </c>
    </row>
    <row r="119" spans="1:38" ht="15.75">
      <c r="A119" s="8" t="s">
        <v>893</v>
      </c>
      <c r="B119" s="16">
        <v>45977</v>
      </c>
      <c r="C119" s="2">
        <v>4900</v>
      </c>
      <c r="D119" s="105" t="s">
        <v>1520</v>
      </c>
      <c r="E119" s="106">
        <v>43710</v>
      </c>
      <c r="F119" s="3" t="s">
        <v>1</v>
      </c>
      <c r="G119" s="6" t="s">
        <v>1519</v>
      </c>
      <c r="H119" s="16">
        <v>2005</v>
      </c>
      <c r="I119" s="2" t="s">
        <v>126</v>
      </c>
      <c r="J119" s="107" t="str">
        <f t="shared" si="12"/>
        <v>"MKS Wołczyn"</v>
      </c>
      <c r="K119" s="107" t="str">
        <f t="shared" si="13"/>
        <v>"MKS Wołczyn"</v>
      </c>
      <c r="L119" s="5" t="s">
        <v>126</v>
      </c>
      <c r="N119" s="19" t="s">
        <v>463</v>
      </c>
      <c r="O119" s="19">
        <v>2384</v>
      </c>
      <c r="P119" s="19" t="s">
        <v>1</v>
      </c>
      <c r="Q119" s="19" t="s">
        <v>405</v>
      </c>
      <c r="R119" s="19">
        <v>41862</v>
      </c>
      <c r="S119" s="19" t="s">
        <v>127</v>
      </c>
      <c r="T119" s="19" t="s">
        <v>464</v>
      </c>
      <c r="U119" s="19" t="s">
        <v>334</v>
      </c>
      <c r="V119" s="19">
        <v>2003</v>
      </c>
      <c r="W119" s="19" t="s">
        <v>1</v>
      </c>
      <c r="X119" s="19" t="s">
        <v>21</v>
      </c>
      <c r="Y119" s="19" t="s">
        <v>126</v>
      </c>
      <c r="AA119" s="1" t="str">
        <f t="shared" si="14"/>
        <v>Czech Dawid</v>
      </c>
      <c r="AB119" s="1">
        <f t="shared" si="16"/>
        <v>41862</v>
      </c>
      <c r="AC119" s="1">
        <f t="shared" si="17"/>
        <v>2384</v>
      </c>
      <c r="AD119" s="1" t="str">
        <f t="shared" si="18"/>
        <v>2018/2019</v>
      </c>
      <c r="AE119" s="1" t="str">
        <f t="shared" si="19"/>
        <v>2018-08-27</v>
      </c>
      <c r="AF119" s="1">
        <f t="shared" si="19"/>
        <v>41862</v>
      </c>
      <c r="AG119" s="1" t="str">
        <f t="shared" si="20"/>
        <v>M</v>
      </c>
      <c r="AH119" s="1">
        <f t="shared" si="22"/>
        <v>2003</v>
      </c>
      <c r="AI119" s="1" t="str">
        <f t="shared" si="22"/>
        <v>M</v>
      </c>
      <c r="AJ119" s="1" t="str">
        <f t="shared" si="22"/>
        <v>LZS Żywocice</v>
      </c>
      <c r="AK119" s="1" t="str">
        <f t="shared" si="15"/>
        <v>LZS Żywocice</v>
      </c>
      <c r="AL119" s="1" t="str">
        <f t="shared" si="21"/>
        <v>OPO</v>
      </c>
    </row>
    <row r="120" spans="1:38" ht="15.75">
      <c r="A120" s="109" t="s">
        <v>917</v>
      </c>
      <c r="B120" s="110">
        <v>49802</v>
      </c>
      <c r="C120" s="15">
        <v>4899</v>
      </c>
      <c r="D120" s="105" t="s">
        <v>1521</v>
      </c>
      <c r="E120" s="106">
        <v>43710</v>
      </c>
      <c r="F120" s="3" t="s">
        <v>1</v>
      </c>
      <c r="G120" s="6" t="s">
        <v>1519</v>
      </c>
      <c r="H120" s="110">
        <v>2006</v>
      </c>
      <c r="I120" s="15" t="s">
        <v>126</v>
      </c>
      <c r="J120" s="107" t="str">
        <f t="shared" si="12"/>
        <v>"MKS Wołczyn"</v>
      </c>
      <c r="K120" s="107" t="str">
        <f t="shared" si="13"/>
        <v>"MKS Wołczyn"</v>
      </c>
      <c r="L120" s="5" t="s">
        <v>126</v>
      </c>
      <c r="N120" s="19" t="s">
        <v>465</v>
      </c>
      <c r="O120" s="19">
        <v>2385</v>
      </c>
      <c r="P120" s="19" t="s">
        <v>1</v>
      </c>
      <c r="Q120" s="19" t="s">
        <v>405</v>
      </c>
      <c r="R120" s="19">
        <v>43276</v>
      </c>
      <c r="S120" s="19" t="s">
        <v>127</v>
      </c>
      <c r="T120" s="19" t="s">
        <v>466</v>
      </c>
      <c r="U120" s="19" t="s">
        <v>205</v>
      </c>
      <c r="V120" s="19">
        <v>2002</v>
      </c>
      <c r="W120" s="19" t="s">
        <v>1</v>
      </c>
      <c r="X120" s="19" t="s">
        <v>21</v>
      </c>
      <c r="Y120" s="19" t="s">
        <v>126</v>
      </c>
      <c r="AA120" s="1" t="str">
        <f t="shared" si="14"/>
        <v>Król Szymon</v>
      </c>
      <c r="AB120" s="1">
        <f t="shared" si="16"/>
        <v>43276</v>
      </c>
      <c r="AC120" s="1">
        <f t="shared" si="17"/>
        <v>2385</v>
      </c>
      <c r="AD120" s="1" t="str">
        <f t="shared" si="18"/>
        <v>2018/2019</v>
      </c>
      <c r="AE120" s="1" t="str">
        <f t="shared" si="19"/>
        <v>2018-08-27</v>
      </c>
      <c r="AF120" s="1">
        <f t="shared" si="19"/>
        <v>43276</v>
      </c>
      <c r="AG120" s="1" t="str">
        <f t="shared" si="20"/>
        <v>M</v>
      </c>
      <c r="AH120" s="1">
        <f t="shared" si="22"/>
        <v>2002</v>
      </c>
      <c r="AI120" s="1" t="str">
        <f t="shared" si="22"/>
        <v>M</v>
      </c>
      <c r="AJ120" s="1" t="str">
        <f t="shared" si="22"/>
        <v>LZS Żywocice</v>
      </c>
      <c r="AK120" s="1" t="str">
        <f t="shared" si="15"/>
        <v>LZS Żywocice</v>
      </c>
      <c r="AL120" s="1" t="str">
        <f t="shared" si="21"/>
        <v>OPO</v>
      </c>
    </row>
    <row r="121" spans="1:38" ht="15.75">
      <c r="A121" s="8" t="s">
        <v>919</v>
      </c>
      <c r="B121" s="16">
        <v>41963</v>
      </c>
      <c r="C121" s="2">
        <v>4898</v>
      </c>
      <c r="D121" s="105" t="s">
        <v>1522</v>
      </c>
      <c r="E121" s="106">
        <v>43710</v>
      </c>
      <c r="F121" s="3" t="s">
        <v>1</v>
      </c>
      <c r="G121" s="6" t="s">
        <v>1519</v>
      </c>
      <c r="H121" s="16">
        <v>2006</v>
      </c>
      <c r="I121" s="2" t="s">
        <v>126</v>
      </c>
      <c r="J121" s="107" t="str">
        <f t="shared" si="12"/>
        <v>"MKS Wołczyn"</v>
      </c>
      <c r="K121" s="107" t="str">
        <f t="shared" si="13"/>
        <v>"MKS Wołczyn"</v>
      </c>
      <c r="L121" s="5" t="s">
        <v>126</v>
      </c>
      <c r="N121" s="19" t="s">
        <v>468</v>
      </c>
      <c r="O121" s="19">
        <v>2386</v>
      </c>
      <c r="P121" s="19" t="s">
        <v>1</v>
      </c>
      <c r="Q121" s="19" t="s">
        <v>405</v>
      </c>
      <c r="R121" s="19">
        <v>41866</v>
      </c>
      <c r="S121" s="19" t="s">
        <v>127</v>
      </c>
      <c r="T121" s="19" t="s">
        <v>469</v>
      </c>
      <c r="U121" s="19" t="s">
        <v>178</v>
      </c>
      <c r="V121" s="19">
        <v>2004</v>
      </c>
      <c r="W121" s="19" t="s">
        <v>1</v>
      </c>
      <c r="X121" s="19" t="s">
        <v>21</v>
      </c>
      <c r="Y121" s="19" t="s">
        <v>126</v>
      </c>
      <c r="AA121" s="1" t="str">
        <f t="shared" si="14"/>
        <v>Linek Adam</v>
      </c>
      <c r="AB121" s="1">
        <f t="shared" si="16"/>
        <v>41866</v>
      </c>
      <c r="AC121" s="1">
        <f t="shared" si="17"/>
        <v>2386</v>
      </c>
      <c r="AD121" s="1" t="str">
        <f t="shared" si="18"/>
        <v>2018/2019</v>
      </c>
      <c r="AE121" s="1" t="str">
        <f t="shared" si="19"/>
        <v>2018-08-27</v>
      </c>
      <c r="AF121" s="1">
        <f t="shared" si="19"/>
        <v>41866</v>
      </c>
      <c r="AG121" s="1" t="str">
        <f t="shared" si="20"/>
        <v>M</v>
      </c>
      <c r="AH121" s="1">
        <f t="shared" si="22"/>
        <v>2004</v>
      </c>
      <c r="AI121" s="1" t="str">
        <f t="shared" si="22"/>
        <v>M</v>
      </c>
      <c r="AJ121" s="1" t="str">
        <f t="shared" si="22"/>
        <v>LZS Żywocice</v>
      </c>
      <c r="AK121" s="1" t="str">
        <f t="shared" si="15"/>
        <v>LZS Żywocice</v>
      </c>
      <c r="AL121" s="1" t="str">
        <f t="shared" si="21"/>
        <v>OPO</v>
      </c>
    </row>
    <row r="122" spans="1:38" ht="15.75">
      <c r="A122" s="8" t="s">
        <v>906</v>
      </c>
      <c r="B122" s="16">
        <v>25331</v>
      </c>
      <c r="C122" s="2">
        <v>4897</v>
      </c>
      <c r="D122" s="105" t="s">
        <v>1523</v>
      </c>
      <c r="E122" s="106">
        <v>43710</v>
      </c>
      <c r="F122" s="3" t="s">
        <v>4</v>
      </c>
      <c r="G122" s="6" t="s">
        <v>1519</v>
      </c>
      <c r="H122" s="16">
        <v>1970</v>
      </c>
      <c r="I122" s="2" t="s">
        <v>126</v>
      </c>
      <c r="J122" s="107" t="str">
        <f t="shared" si="12"/>
        <v>"MKS Wołczyn"</v>
      </c>
      <c r="K122" s="107" t="str">
        <f t="shared" si="13"/>
        <v>"MKS Wołczyn"</v>
      </c>
      <c r="L122" s="5" t="s">
        <v>126</v>
      </c>
      <c r="N122" s="19" t="s">
        <v>470</v>
      </c>
      <c r="O122" s="19">
        <v>2387</v>
      </c>
      <c r="P122" s="19" t="s">
        <v>1</v>
      </c>
      <c r="Q122" s="19" t="s">
        <v>405</v>
      </c>
      <c r="R122" s="19">
        <v>46642</v>
      </c>
      <c r="S122" s="19" t="s">
        <v>127</v>
      </c>
      <c r="T122" s="19" t="s">
        <v>471</v>
      </c>
      <c r="U122" s="19" t="s">
        <v>472</v>
      </c>
      <c r="V122" s="19">
        <v>2007</v>
      </c>
      <c r="W122" s="19" t="s">
        <v>1</v>
      </c>
      <c r="X122" s="19" t="s">
        <v>21</v>
      </c>
      <c r="Y122" s="19" t="s">
        <v>126</v>
      </c>
      <c r="AA122" s="1" t="str">
        <f t="shared" si="14"/>
        <v>Mattioli Paolo</v>
      </c>
      <c r="AB122" s="1">
        <f t="shared" si="16"/>
        <v>46642</v>
      </c>
      <c r="AC122" s="1">
        <f t="shared" si="17"/>
        <v>2387</v>
      </c>
      <c r="AD122" s="1" t="str">
        <f t="shared" si="18"/>
        <v>2018/2019</v>
      </c>
      <c r="AE122" s="1" t="str">
        <f t="shared" si="19"/>
        <v>2018-08-27</v>
      </c>
      <c r="AF122" s="1">
        <f t="shared" si="19"/>
        <v>46642</v>
      </c>
      <c r="AG122" s="1" t="str">
        <f t="shared" si="20"/>
        <v>M</v>
      </c>
      <c r="AH122" s="1">
        <f t="shared" si="22"/>
        <v>2007</v>
      </c>
      <c r="AI122" s="1" t="str">
        <f t="shared" si="22"/>
        <v>M</v>
      </c>
      <c r="AJ122" s="1" t="str">
        <f t="shared" si="22"/>
        <v>LZS Żywocice</v>
      </c>
      <c r="AK122" s="1" t="str">
        <f t="shared" si="15"/>
        <v>LZS Żywocice</v>
      </c>
      <c r="AL122" s="1" t="str">
        <f t="shared" si="21"/>
        <v>OPO</v>
      </c>
    </row>
    <row r="123" spans="1:38" ht="15.75">
      <c r="A123" s="9" t="s">
        <v>903</v>
      </c>
      <c r="B123" s="16">
        <v>25330</v>
      </c>
      <c r="C123" s="2">
        <v>4896</v>
      </c>
      <c r="D123" s="105" t="s">
        <v>1524</v>
      </c>
      <c r="E123" s="106">
        <v>43710</v>
      </c>
      <c r="F123" s="3" t="s">
        <v>4</v>
      </c>
      <c r="G123" s="6" t="s">
        <v>1519</v>
      </c>
      <c r="H123" s="11">
        <v>1989</v>
      </c>
      <c r="I123" s="11" t="s">
        <v>126</v>
      </c>
      <c r="J123" s="107" t="str">
        <f t="shared" si="12"/>
        <v>"MKS Wołczyn"</v>
      </c>
      <c r="K123" s="107" t="str">
        <f t="shared" si="13"/>
        <v>"MKS Wołczyn"</v>
      </c>
      <c r="L123" s="5" t="s">
        <v>126</v>
      </c>
      <c r="N123" s="19" t="s">
        <v>474</v>
      </c>
      <c r="O123" s="19">
        <v>2388</v>
      </c>
      <c r="P123" s="19" t="s">
        <v>1</v>
      </c>
      <c r="Q123" s="19" t="s">
        <v>405</v>
      </c>
      <c r="R123" s="19">
        <v>46641</v>
      </c>
      <c r="S123" s="19" t="s">
        <v>127</v>
      </c>
      <c r="T123" s="19" t="s">
        <v>475</v>
      </c>
      <c r="U123" s="19" t="s">
        <v>476</v>
      </c>
      <c r="V123" s="19">
        <v>2006</v>
      </c>
      <c r="W123" s="19" t="s">
        <v>1</v>
      </c>
      <c r="X123" s="19" t="s">
        <v>21</v>
      </c>
      <c r="Y123" s="19" t="s">
        <v>126</v>
      </c>
      <c r="AA123" s="1" t="str">
        <f t="shared" si="14"/>
        <v>Olczyk Wojciech</v>
      </c>
      <c r="AB123" s="1">
        <f t="shared" si="16"/>
        <v>46641</v>
      </c>
      <c r="AC123" s="1">
        <f t="shared" si="17"/>
        <v>2388</v>
      </c>
      <c r="AD123" s="1" t="str">
        <f t="shared" si="18"/>
        <v>2018/2019</v>
      </c>
      <c r="AE123" s="1" t="str">
        <f t="shared" si="19"/>
        <v>2018-08-27</v>
      </c>
      <c r="AF123" s="1">
        <f t="shared" si="19"/>
        <v>46641</v>
      </c>
      <c r="AG123" s="1" t="str">
        <f t="shared" si="20"/>
        <v>M</v>
      </c>
      <c r="AH123" s="1">
        <f t="shared" si="22"/>
        <v>2006</v>
      </c>
      <c r="AI123" s="1" t="str">
        <f t="shared" si="22"/>
        <v>M</v>
      </c>
      <c r="AJ123" s="1" t="str">
        <f t="shared" si="22"/>
        <v>LZS Żywocice</v>
      </c>
      <c r="AK123" s="1" t="str">
        <f t="shared" si="15"/>
        <v>LZS Żywocice</v>
      </c>
      <c r="AL123" s="1" t="str">
        <f t="shared" si="21"/>
        <v>OPO</v>
      </c>
    </row>
    <row r="124" spans="1:38" ht="15.75">
      <c r="A124" s="8" t="s">
        <v>899</v>
      </c>
      <c r="B124" s="16">
        <v>29043</v>
      </c>
      <c r="C124" s="2">
        <v>4895</v>
      </c>
      <c r="D124" s="105" t="s">
        <v>1525</v>
      </c>
      <c r="E124" s="106">
        <v>43710</v>
      </c>
      <c r="F124" s="3" t="s">
        <v>4</v>
      </c>
      <c r="G124" s="6" t="s">
        <v>1519</v>
      </c>
      <c r="H124" s="16">
        <v>1961</v>
      </c>
      <c r="I124" s="2" t="s">
        <v>126</v>
      </c>
      <c r="J124" s="107" t="str">
        <f t="shared" si="12"/>
        <v>"MKS Wołczyn"</v>
      </c>
      <c r="K124" s="107" t="str">
        <f t="shared" si="13"/>
        <v>"MKS Wołczyn"</v>
      </c>
      <c r="L124" s="5" t="s">
        <v>126</v>
      </c>
      <c r="N124" s="19" t="s">
        <v>478</v>
      </c>
      <c r="O124" s="19">
        <v>2389</v>
      </c>
      <c r="P124" s="19" t="s">
        <v>1</v>
      </c>
      <c r="Q124" s="19" t="s">
        <v>405</v>
      </c>
      <c r="R124" s="19">
        <v>40987</v>
      </c>
      <c r="S124" s="19" t="s">
        <v>127</v>
      </c>
      <c r="T124" s="19" t="s">
        <v>446</v>
      </c>
      <c r="U124" s="19" t="s">
        <v>479</v>
      </c>
      <c r="V124" s="19">
        <v>2003</v>
      </c>
      <c r="W124" s="19" t="s">
        <v>1</v>
      </c>
      <c r="X124" s="19" t="s">
        <v>21</v>
      </c>
      <c r="Y124" s="19" t="s">
        <v>126</v>
      </c>
      <c r="AA124" s="1" t="str">
        <f t="shared" si="14"/>
        <v>Szczepanek Błażej</v>
      </c>
      <c r="AB124" s="1">
        <f t="shared" si="16"/>
        <v>40987</v>
      </c>
      <c r="AC124" s="1">
        <f t="shared" si="17"/>
        <v>2389</v>
      </c>
      <c r="AD124" s="1" t="str">
        <f t="shared" si="18"/>
        <v>2018/2019</v>
      </c>
      <c r="AE124" s="1" t="str">
        <f t="shared" si="19"/>
        <v>2018-08-27</v>
      </c>
      <c r="AF124" s="1">
        <f t="shared" si="19"/>
        <v>40987</v>
      </c>
      <c r="AG124" s="1" t="str">
        <f t="shared" si="20"/>
        <v>M</v>
      </c>
      <c r="AH124" s="1">
        <f t="shared" si="22"/>
        <v>2003</v>
      </c>
      <c r="AI124" s="1" t="str">
        <f t="shared" si="22"/>
        <v>M</v>
      </c>
      <c r="AJ124" s="1" t="str">
        <f t="shared" si="22"/>
        <v>LZS Żywocice</v>
      </c>
      <c r="AK124" s="1" t="str">
        <f t="shared" si="15"/>
        <v>LZS Żywocice</v>
      </c>
      <c r="AL124" s="1" t="str">
        <f t="shared" si="21"/>
        <v>OPO</v>
      </c>
    </row>
    <row r="125" spans="1:38" ht="15.75">
      <c r="A125" s="8" t="s">
        <v>915</v>
      </c>
      <c r="B125" s="16">
        <v>37677</v>
      </c>
      <c r="C125" s="2">
        <v>4894</v>
      </c>
      <c r="D125" s="105" t="s">
        <v>1526</v>
      </c>
      <c r="E125" s="106">
        <v>43710</v>
      </c>
      <c r="F125" s="3" t="s">
        <v>4</v>
      </c>
      <c r="G125" s="6" t="s">
        <v>1519</v>
      </c>
      <c r="H125" s="16">
        <v>2001</v>
      </c>
      <c r="I125" s="108" t="s">
        <v>126</v>
      </c>
      <c r="J125" s="107" t="str">
        <f t="shared" si="12"/>
        <v>"MKS Wołczyn"</v>
      </c>
      <c r="K125" s="107" t="str">
        <f t="shared" si="13"/>
        <v>"MKS Wołczyn"</v>
      </c>
      <c r="L125" s="5" t="s">
        <v>126</v>
      </c>
      <c r="N125" s="19" t="s">
        <v>481</v>
      </c>
      <c r="O125" s="19">
        <v>2390</v>
      </c>
      <c r="P125" s="19" t="s">
        <v>1</v>
      </c>
      <c r="Q125" s="19" t="s">
        <v>405</v>
      </c>
      <c r="R125" s="19">
        <v>45325</v>
      </c>
      <c r="S125" s="19" t="s">
        <v>127</v>
      </c>
      <c r="T125" s="19" t="s">
        <v>446</v>
      </c>
      <c r="U125" s="19" t="s">
        <v>303</v>
      </c>
      <c r="V125" s="19">
        <v>2008</v>
      </c>
      <c r="W125" s="19" t="s">
        <v>1</v>
      </c>
      <c r="X125" s="19" t="s">
        <v>21</v>
      </c>
      <c r="Y125" s="19" t="s">
        <v>126</v>
      </c>
      <c r="AA125" s="1" t="str">
        <f t="shared" si="14"/>
        <v>Szczepanek Jan</v>
      </c>
      <c r="AB125" s="1">
        <f t="shared" si="16"/>
        <v>45325</v>
      </c>
      <c r="AC125" s="1">
        <f t="shared" si="17"/>
        <v>2390</v>
      </c>
      <c r="AD125" s="1" t="str">
        <f t="shared" si="18"/>
        <v>2018/2019</v>
      </c>
      <c r="AE125" s="1" t="str">
        <f t="shared" si="19"/>
        <v>2018-08-27</v>
      </c>
      <c r="AF125" s="1">
        <f t="shared" si="19"/>
        <v>45325</v>
      </c>
      <c r="AG125" s="1" t="str">
        <f t="shared" si="20"/>
        <v>M</v>
      </c>
      <c r="AH125" s="1">
        <f t="shared" si="22"/>
        <v>2008</v>
      </c>
      <c r="AI125" s="1" t="str">
        <f t="shared" si="22"/>
        <v>M</v>
      </c>
      <c r="AJ125" s="1" t="str">
        <f t="shared" si="22"/>
        <v>LZS Żywocice</v>
      </c>
      <c r="AK125" s="1" t="str">
        <f t="shared" si="15"/>
        <v>LZS Żywocice</v>
      </c>
      <c r="AL125" s="1" t="str">
        <f t="shared" si="21"/>
        <v>OPO</v>
      </c>
    </row>
    <row r="126" spans="1:38" ht="15.75">
      <c r="A126" s="8" t="s">
        <v>889</v>
      </c>
      <c r="B126" s="16">
        <v>43695</v>
      </c>
      <c r="C126" s="2">
        <v>4893</v>
      </c>
      <c r="D126" s="105" t="s">
        <v>1527</v>
      </c>
      <c r="E126" s="106">
        <v>43710</v>
      </c>
      <c r="F126" s="3" t="s">
        <v>4</v>
      </c>
      <c r="G126" s="6" t="s">
        <v>1519</v>
      </c>
      <c r="H126" s="16">
        <v>2000</v>
      </c>
      <c r="I126" s="2" t="s">
        <v>126</v>
      </c>
      <c r="J126" s="107" t="str">
        <f t="shared" si="12"/>
        <v>"MKS Wołczyn"</v>
      </c>
      <c r="K126" s="107" t="str">
        <f t="shared" si="13"/>
        <v>"MKS Wołczyn"</v>
      </c>
      <c r="L126" s="5" t="s">
        <v>126</v>
      </c>
      <c r="N126" s="19" t="s">
        <v>483</v>
      </c>
      <c r="O126" s="19">
        <v>2391</v>
      </c>
      <c r="P126" s="19" t="s">
        <v>1</v>
      </c>
      <c r="Q126" s="19" t="s">
        <v>405</v>
      </c>
      <c r="R126" s="19">
        <v>41871</v>
      </c>
      <c r="S126" s="19" t="s">
        <v>127</v>
      </c>
      <c r="T126" s="19" t="s">
        <v>455</v>
      </c>
      <c r="U126" s="19" t="s">
        <v>241</v>
      </c>
      <c r="V126" s="19">
        <v>2005</v>
      </c>
      <c r="W126" s="19" t="s">
        <v>1</v>
      </c>
      <c r="X126" s="19" t="s">
        <v>21</v>
      </c>
      <c r="Y126" s="19" t="s">
        <v>126</v>
      </c>
      <c r="AA126" s="1" t="str">
        <f t="shared" si="14"/>
        <v>Wodniak Michał</v>
      </c>
      <c r="AB126" s="1">
        <f t="shared" si="16"/>
        <v>41871</v>
      </c>
      <c r="AC126" s="1">
        <f t="shared" si="17"/>
        <v>2391</v>
      </c>
      <c r="AD126" s="1" t="str">
        <f t="shared" si="18"/>
        <v>2018/2019</v>
      </c>
      <c r="AE126" s="1" t="str">
        <f t="shared" si="19"/>
        <v>2018-08-27</v>
      </c>
      <c r="AF126" s="1">
        <f t="shared" si="19"/>
        <v>41871</v>
      </c>
      <c r="AG126" s="1" t="str">
        <f t="shared" si="20"/>
        <v>M</v>
      </c>
      <c r="AH126" s="1">
        <f t="shared" si="22"/>
        <v>2005</v>
      </c>
      <c r="AI126" s="1" t="str">
        <f t="shared" si="22"/>
        <v>M</v>
      </c>
      <c r="AJ126" s="1" t="str">
        <f t="shared" si="22"/>
        <v>LZS Żywocice</v>
      </c>
      <c r="AK126" s="1" t="str">
        <f t="shared" si="15"/>
        <v>LZS Żywocice</v>
      </c>
      <c r="AL126" s="1" t="str">
        <f t="shared" si="21"/>
        <v>OPO</v>
      </c>
    </row>
    <row r="127" spans="1:38" ht="15.75">
      <c r="A127" s="8" t="s">
        <v>923</v>
      </c>
      <c r="B127" s="16">
        <v>25328</v>
      </c>
      <c r="C127" s="2">
        <v>4892</v>
      </c>
      <c r="D127" s="105" t="s">
        <v>1528</v>
      </c>
      <c r="E127" s="106">
        <v>43710</v>
      </c>
      <c r="F127" s="3" t="s">
        <v>4</v>
      </c>
      <c r="G127" s="6" t="s">
        <v>1519</v>
      </c>
      <c r="H127" s="16">
        <v>1991</v>
      </c>
      <c r="I127" s="2" t="s">
        <v>126</v>
      </c>
      <c r="J127" s="107" t="str">
        <f t="shared" si="12"/>
        <v>"MKS Wołczyn"</v>
      </c>
      <c r="K127" s="107" t="str">
        <f t="shared" si="13"/>
        <v>"MKS Wołczyn"</v>
      </c>
      <c r="L127" s="5" t="s">
        <v>126</v>
      </c>
      <c r="N127" s="19" t="s">
        <v>485</v>
      </c>
      <c r="O127" s="19">
        <v>2392</v>
      </c>
      <c r="P127" s="19" t="s">
        <v>1</v>
      </c>
      <c r="Q127" s="19" t="s">
        <v>405</v>
      </c>
      <c r="R127" s="19">
        <v>40497</v>
      </c>
      <c r="S127" s="19" t="s">
        <v>127</v>
      </c>
      <c r="T127" s="19" t="s">
        <v>486</v>
      </c>
      <c r="U127" s="19" t="s">
        <v>225</v>
      </c>
      <c r="V127" s="19">
        <v>2002</v>
      </c>
      <c r="W127" s="19" t="s">
        <v>1</v>
      </c>
      <c r="X127" s="19" t="s">
        <v>21</v>
      </c>
      <c r="Y127" s="19" t="s">
        <v>126</v>
      </c>
      <c r="AA127" s="1" t="str">
        <f t="shared" si="14"/>
        <v>Zaremba Marcin</v>
      </c>
      <c r="AB127" s="1">
        <f t="shared" si="16"/>
        <v>40497</v>
      </c>
      <c r="AC127" s="1">
        <f t="shared" si="17"/>
        <v>2392</v>
      </c>
      <c r="AD127" s="1" t="str">
        <f t="shared" si="18"/>
        <v>2018/2019</v>
      </c>
      <c r="AE127" s="1" t="str">
        <f t="shared" si="19"/>
        <v>2018-08-27</v>
      </c>
      <c r="AF127" s="1">
        <f t="shared" si="19"/>
        <v>40497</v>
      </c>
      <c r="AG127" s="1" t="str">
        <f t="shared" si="20"/>
        <v>M</v>
      </c>
      <c r="AH127" s="1">
        <f t="shared" si="22"/>
        <v>2002</v>
      </c>
      <c r="AI127" s="1" t="str">
        <f t="shared" si="22"/>
        <v>M</v>
      </c>
      <c r="AJ127" s="1" t="str">
        <f t="shared" si="22"/>
        <v>LZS Żywocice</v>
      </c>
      <c r="AK127" s="1" t="str">
        <f t="shared" si="15"/>
        <v>LZS Żywocice</v>
      </c>
      <c r="AL127" s="1" t="str">
        <f t="shared" si="21"/>
        <v>OPO</v>
      </c>
    </row>
    <row r="128" spans="1:38" ht="15.75">
      <c r="A128" s="8" t="s">
        <v>1529</v>
      </c>
      <c r="B128" s="16">
        <v>8787</v>
      </c>
      <c r="C128" s="2">
        <v>4891</v>
      </c>
      <c r="D128" s="105" t="s">
        <v>1530</v>
      </c>
      <c r="E128" s="106">
        <v>43710</v>
      </c>
      <c r="F128" s="3" t="s">
        <v>4</v>
      </c>
      <c r="G128" s="6" t="s">
        <v>1519</v>
      </c>
      <c r="H128" s="16">
        <v>1975</v>
      </c>
      <c r="I128" s="2" t="s">
        <v>126</v>
      </c>
      <c r="J128" s="107" t="str">
        <f t="shared" si="12"/>
        <v>"MKS Wołczyn"</v>
      </c>
      <c r="K128" s="107" t="str">
        <f t="shared" si="13"/>
        <v>"MKS Wołczyn"</v>
      </c>
      <c r="L128" s="5" t="s">
        <v>126</v>
      </c>
      <c r="N128" s="19" t="s">
        <v>488</v>
      </c>
      <c r="O128" s="19">
        <v>2393</v>
      </c>
      <c r="P128" s="19" t="s">
        <v>106</v>
      </c>
      <c r="Q128" s="19" t="s">
        <v>405</v>
      </c>
      <c r="R128" s="19">
        <v>49398</v>
      </c>
      <c r="S128" s="19" t="s">
        <v>127</v>
      </c>
      <c r="T128" s="19" t="s">
        <v>426</v>
      </c>
      <c r="U128" s="19" t="s">
        <v>489</v>
      </c>
      <c r="V128" s="19">
        <v>2011</v>
      </c>
      <c r="W128" s="19" t="s">
        <v>1</v>
      </c>
      <c r="X128" s="19" t="s">
        <v>21</v>
      </c>
      <c r="Y128" s="19" t="s">
        <v>126</v>
      </c>
      <c r="AA128" s="1" t="str">
        <f t="shared" si="14"/>
        <v>Lepich David</v>
      </c>
      <c r="AB128" s="1">
        <f t="shared" si="16"/>
        <v>49398</v>
      </c>
      <c r="AC128" s="1">
        <f t="shared" si="17"/>
        <v>2393</v>
      </c>
      <c r="AD128" s="1" t="str">
        <f t="shared" si="18"/>
        <v>2018/2019</v>
      </c>
      <c r="AE128" s="1" t="str">
        <f t="shared" si="19"/>
        <v>2018-08-27</v>
      </c>
      <c r="AF128" s="1">
        <f t="shared" si="19"/>
        <v>49398</v>
      </c>
      <c r="AG128" s="1" t="str">
        <f t="shared" si="20"/>
        <v>D</v>
      </c>
      <c r="AH128" s="1">
        <f t="shared" si="22"/>
        <v>2011</v>
      </c>
      <c r="AI128" s="1" t="str">
        <f t="shared" si="22"/>
        <v>M</v>
      </c>
      <c r="AJ128" s="1" t="str">
        <f t="shared" si="22"/>
        <v>LZS Żywocice</v>
      </c>
      <c r="AK128" s="1" t="str">
        <f t="shared" si="15"/>
        <v>LZS Żywocice</v>
      </c>
      <c r="AL128" s="1" t="str">
        <f t="shared" si="21"/>
        <v>OPO</v>
      </c>
    </row>
    <row r="129" spans="1:38" ht="15.75">
      <c r="A129" s="8" t="s">
        <v>895</v>
      </c>
      <c r="B129" s="16">
        <v>43696</v>
      </c>
      <c r="C129" s="2">
        <v>4890</v>
      </c>
      <c r="D129" s="105" t="s">
        <v>1531</v>
      </c>
      <c r="E129" s="106">
        <v>43710</v>
      </c>
      <c r="F129" s="3" t="s">
        <v>4</v>
      </c>
      <c r="G129" s="6" t="s">
        <v>1519</v>
      </c>
      <c r="H129" s="16">
        <v>1955</v>
      </c>
      <c r="I129" s="6" t="s">
        <v>126</v>
      </c>
      <c r="J129" s="107" t="str">
        <f t="shared" si="12"/>
        <v>"MKS Wołczyn"</v>
      </c>
      <c r="K129" s="107" t="str">
        <f t="shared" si="13"/>
        <v>"MKS Wołczyn"</v>
      </c>
      <c r="L129" s="5" t="s">
        <v>126</v>
      </c>
      <c r="N129" s="19" t="s">
        <v>491</v>
      </c>
      <c r="O129" s="19">
        <v>2394</v>
      </c>
      <c r="P129" s="19" t="s">
        <v>4</v>
      </c>
      <c r="Q129" s="19" t="s">
        <v>405</v>
      </c>
      <c r="R129" s="19">
        <v>37678</v>
      </c>
      <c r="S129" s="19" t="s">
        <v>127</v>
      </c>
      <c r="T129" s="19" t="s">
        <v>492</v>
      </c>
      <c r="U129" s="19" t="s">
        <v>493</v>
      </c>
      <c r="V129" s="19">
        <v>1998</v>
      </c>
      <c r="W129" s="19" t="s">
        <v>1</v>
      </c>
      <c r="X129" s="19" t="s">
        <v>21</v>
      </c>
      <c r="Y129" s="19" t="s">
        <v>126</v>
      </c>
      <c r="AA129" s="1" t="str">
        <f t="shared" si="14"/>
        <v>Witczak Filip</v>
      </c>
      <c r="AB129" s="1">
        <f t="shared" si="16"/>
        <v>37678</v>
      </c>
      <c r="AC129" s="1">
        <f t="shared" si="17"/>
        <v>2394</v>
      </c>
      <c r="AD129" s="1" t="str">
        <f t="shared" si="18"/>
        <v>2018/2019</v>
      </c>
      <c r="AE129" s="1" t="str">
        <f t="shared" si="19"/>
        <v>2018-08-27</v>
      </c>
      <c r="AF129" s="1">
        <f t="shared" si="19"/>
        <v>37678</v>
      </c>
      <c r="AG129" s="1" t="str">
        <f t="shared" si="20"/>
        <v>S</v>
      </c>
      <c r="AH129" s="1">
        <f t="shared" si="22"/>
        <v>1998</v>
      </c>
      <c r="AI129" s="1" t="str">
        <f t="shared" si="22"/>
        <v>M</v>
      </c>
      <c r="AJ129" s="1" t="str">
        <f t="shared" si="22"/>
        <v>LZS Żywocice</v>
      </c>
      <c r="AK129" s="1" t="str">
        <f t="shared" si="15"/>
        <v>LZS Żywocice</v>
      </c>
      <c r="AL129" s="1" t="str">
        <f t="shared" si="21"/>
        <v>OPO</v>
      </c>
    </row>
    <row r="130" spans="1:38" ht="15.75">
      <c r="A130" s="9" t="s">
        <v>490</v>
      </c>
      <c r="B130" s="16">
        <v>37678</v>
      </c>
      <c r="C130" s="2">
        <v>4679</v>
      </c>
      <c r="D130" s="105" t="s">
        <v>1532</v>
      </c>
      <c r="E130" s="106">
        <v>43710</v>
      </c>
      <c r="F130" s="3" t="s">
        <v>4</v>
      </c>
      <c r="G130" s="6" t="s">
        <v>1533</v>
      </c>
      <c r="H130" s="11">
        <v>1998</v>
      </c>
      <c r="I130" s="2" t="s">
        <v>126</v>
      </c>
      <c r="J130" s="107" t="str">
        <f t="shared" si="12"/>
        <v>"OKS Olesno"</v>
      </c>
      <c r="K130" s="107" t="str">
        <f t="shared" si="13"/>
        <v>"OKS Olesno"</v>
      </c>
      <c r="L130" s="5" t="s">
        <v>126</v>
      </c>
      <c r="N130" s="19" t="s">
        <v>495</v>
      </c>
      <c r="O130" s="19">
        <v>2635</v>
      </c>
      <c r="P130" s="19" t="s">
        <v>4</v>
      </c>
      <c r="Q130" s="19" t="s">
        <v>405</v>
      </c>
      <c r="R130" s="19">
        <v>18980</v>
      </c>
      <c r="S130" s="19" t="s">
        <v>127</v>
      </c>
      <c r="T130" s="19" t="s">
        <v>496</v>
      </c>
      <c r="U130" s="19" t="s">
        <v>241</v>
      </c>
      <c r="V130" s="19">
        <v>1995</v>
      </c>
      <c r="W130" s="19" t="s">
        <v>1</v>
      </c>
      <c r="X130" s="19" t="s">
        <v>17</v>
      </c>
      <c r="Y130" s="19" t="s">
        <v>126</v>
      </c>
      <c r="AA130" s="1" t="str">
        <f t="shared" si="14"/>
        <v>Galas Michał</v>
      </c>
      <c r="AB130" s="1">
        <f t="shared" si="16"/>
        <v>18980</v>
      </c>
      <c r="AC130" s="1">
        <f t="shared" si="17"/>
        <v>2635</v>
      </c>
      <c r="AD130" s="1" t="str">
        <f t="shared" si="18"/>
        <v>2018/2019</v>
      </c>
      <c r="AE130" s="1" t="str">
        <f t="shared" si="19"/>
        <v>2018-08-27</v>
      </c>
      <c r="AF130" s="1">
        <f t="shared" si="19"/>
        <v>18980</v>
      </c>
      <c r="AG130" s="1" t="str">
        <f t="shared" si="20"/>
        <v>S</v>
      </c>
      <c r="AH130" s="1">
        <f t="shared" si="22"/>
        <v>1995</v>
      </c>
      <c r="AI130" s="1" t="str">
        <f t="shared" si="22"/>
        <v>M</v>
      </c>
      <c r="AJ130" s="1" t="str">
        <f t="shared" si="22"/>
        <v>LZS Kujakowice</v>
      </c>
      <c r="AK130" s="1" t="str">
        <f t="shared" si="15"/>
        <v>LZS Kujakowice</v>
      </c>
      <c r="AL130" s="1" t="str">
        <f t="shared" si="21"/>
        <v>OPO</v>
      </c>
    </row>
    <row r="131" spans="1:38" ht="15.75">
      <c r="A131" s="8" t="s">
        <v>316</v>
      </c>
      <c r="B131" s="16">
        <v>25405</v>
      </c>
      <c r="C131" s="2">
        <v>4573</v>
      </c>
      <c r="D131" s="105" t="s">
        <v>1534</v>
      </c>
      <c r="E131" s="106">
        <v>43709</v>
      </c>
      <c r="F131" s="3" t="s">
        <v>4</v>
      </c>
      <c r="G131" s="6" t="s">
        <v>1535</v>
      </c>
      <c r="H131" s="16">
        <v>1973</v>
      </c>
      <c r="I131" s="6" t="s">
        <v>126</v>
      </c>
      <c r="J131" s="107" t="str">
        <f t="shared" si="12"/>
        <v>"UKS LOTNIK Olesno"</v>
      </c>
      <c r="K131" s="107" t="str">
        <f t="shared" si="13"/>
        <v>"UKS LOTNIK Olesno"</v>
      </c>
      <c r="L131" s="5" t="s">
        <v>126</v>
      </c>
      <c r="N131" s="19" t="s">
        <v>498</v>
      </c>
      <c r="O131" s="19">
        <v>2636</v>
      </c>
      <c r="P131" s="19" t="s">
        <v>4</v>
      </c>
      <c r="Q131" s="19" t="s">
        <v>405</v>
      </c>
      <c r="R131" s="19">
        <v>10045</v>
      </c>
      <c r="S131" s="19" t="s">
        <v>127</v>
      </c>
      <c r="T131" s="19" t="s">
        <v>499</v>
      </c>
      <c r="U131" s="19" t="s">
        <v>331</v>
      </c>
      <c r="V131" s="19">
        <v>1987</v>
      </c>
      <c r="W131" s="19" t="s">
        <v>1</v>
      </c>
      <c r="X131" s="19" t="s">
        <v>17</v>
      </c>
      <c r="Y131" s="19" t="s">
        <v>126</v>
      </c>
      <c r="AA131" s="1" t="str">
        <f t="shared" si="14"/>
        <v>Gerlic Piotr</v>
      </c>
      <c r="AB131" s="1">
        <f t="shared" si="16"/>
        <v>10045</v>
      </c>
      <c r="AC131" s="1">
        <f t="shared" si="17"/>
        <v>2636</v>
      </c>
      <c r="AD131" s="1" t="str">
        <f t="shared" si="18"/>
        <v>2018/2019</v>
      </c>
      <c r="AE131" s="1" t="str">
        <f t="shared" si="19"/>
        <v>2018-08-27</v>
      </c>
      <c r="AF131" s="1">
        <f t="shared" si="19"/>
        <v>10045</v>
      </c>
      <c r="AG131" s="1" t="str">
        <f t="shared" si="20"/>
        <v>S</v>
      </c>
      <c r="AH131" s="1">
        <f t="shared" si="22"/>
        <v>1987</v>
      </c>
      <c r="AI131" s="1" t="str">
        <f t="shared" si="22"/>
        <v>M</v>
      </c>
      <c r="AJ131" s="1" t="str">
        <f t="shared" si="22"/>
        <v>LZS Kujakowice</v>
      </c>
      <c r="AK131" s="1" t="str">
        <f t="shared" si="15"/>
        <v>LZS Kujakowice</v>
      </c>
      <c r="AL131" s="1" t="str">
        <f t="shared" si="21"/>
        <v>OPO</v>
      </c>
    </row>
    <row r="132" spans="1:38" ht="15.75">
      <c r="A132" s="8" t="s">
        <v>314</v>
      </c>
      <c r="B132" s="16">
        <v>25401</v>
      </c>
      <c r="C132" s="2">
        <v>4572</v>
      </c>
      <c r="D132" s="105" t="s">
        <v>1536</v>
      </c>
      <c r="E132" s="106">
        <v>43709</v>
      </c>
      <c r="F132" s="3" t="s">
        <v>4</v>
      </c>
      <c r="G132" s="6" t="s">
        <v>1535</v>
      </c>
      <c r="H132" s="16">
        <v>1963</v>
      </c>
      <c r="I132" s="6" t="s">
        <v>126</v>
      </c>
      <c r="J132" s="107" t="str">
        <f t="shared" ref="J132:J195" si="23">G132</f>
        <v>"UKS LOTNIK Olesno"</v>
      </c>
      <c r="K132" s="107" t="str">
        <f t="shared" ref="K132:K195" si="24">G132</f>
        <v>"UKS LOTNIK Olesno"</v>
      </c>
      <c r="L132" s="5" t="s">
        <v>126</v>
      </c>
      <c r="N132" s="19" t="s">
        <v>501</v>
      </c>
      <c r="O132" s="19">
        <v>2637</v>
      </c>
      <c r="P132" s="19" t="s">
        <v>4</v>
      </c>
      <c r="Q132" s="19" t="s">
        <v>405</v>
      </c>
      <c r="R132" s="19">
        <v>29056</v>
      </c>
      <c r="S132" s="19" t="s">
        <v>127</v>
      </c>
      <c r="T132" s="19" t="s">
        <v>502</v>
      </c>
      <c r="U132" s="19" t="s">
        <v>476</v>
      </c>
      <c r="V132" s="19">
        <v>1996</v>
      </c>
      <c r="W132" s="19" t="s">
        <v>1</v>
      </c>
      <c r="X132" s="19" t="s">
        <v>17</v>
      </c>
      <c r="Y132" s="19" t="s">
        <v>126</v>
      </c>
      <c r="AA132" s="1" t="str">
        <f t="shared" ref="AA132:AA195" si="25">CONCATENATE(T132," ",U132)</f>
        <v>Głuszek Wojciech</v>
      </c>
      <c r="AB132" s="1">
        <f t="shared" si="16"/>
        <v>29056</v>
      </c>
      <c r="AC132" s="1">
        <f t="shared" si="17"/>
        <v>2637</v>
      </c>
      <c r="AD132" s="1" t="str">
        <f t="shared" si="18"/>
        <v>2018/2019</v>
      </c>
      <c r="AE132" s="1" t="str">
        <f t="shared" si="19"/>
        <v>2018-08-27</v>
      </c>
      <c r="AF132" s="1">
        <f t="shared" si="19"/>
        <v>29056</v>
      </c>
      <c r="AG132" s="1" t="str">
        <f t="shared" si="20"/>
        <v>S</v>
      </c>
      <c r="AH132" s="1">
        <f t="shared" si="22"/>
        <v>1996</v>
      </c>
      <c r="AI132" s="1" t="str">
        <f t="shared" si="22"/>
        <v>M</v>
      </c>
      <c r="AJ132" s="1" t="str">
        <f t="shared" si="22"/>
        <v>LZS Kujakowice</v>
      </c>
      <c r="AK132" s="1" t="str">
        <f t="shared" ref="AK132:AK195" si="26">AJ132</f>
        <v>LZS Kujakowice</v>
      </c>
      <c r="AL132" s="1" t="str">
        <f t="shared" si="21"/>
        <v>OPO</v>
      </c>
    </row>
    <row r="133" spans="1:38" ht="15.75">
      <c r="A133" s="8" t="s">
        <v>310</v>
      </c>
      <c r="B133" s="16">
        <v>18976</v>
      </c>
      <c r="C133" s="2">
        <v>4571</v>
      </c>
      <c r="D133" s="105" t="s">
        <v>1537</v>
      </c>
      <c r="E133" s="106">
        <v>43709</v>
      </c>
      <c r="F133" s="3" t="s">
        <v>4</v>
      </c>
      <c r="G133" s="6" t="s">
        <v>1535</v>
      </c>
      <c r="H133" s="16">
        <v>1988</v>
      </c>
      <c r="I133" s="2" t="s">
        <v>126</v>
      </c>
      <c r="J133" s="107" t="str">
        <f t="shared" si="23"/>
        <v>"UKS LOTNIK Olesno"</v>
      </c>
      <c r="K133" s="107" t="str">
        <f t="shared" si="24"/>
        <v>"UKS LOTNIK Olesno"</v>
      </c>
      <c r="L133" s="5" t="s">
        <v>126</v>
      </c>
      <c r="N133" s="19" t="s">
        <v>503</v>
      </c>
      <c r="O133" s="19">
        <v>2638</v>
      </c>
      <c r="P133" s="19" t="s">
        <v>4</v>
      </c>
      <c r="Q133" s="19" t="s">
        <v>405</v>
      </c>
      <c r="R133" s="19">
        <v>37661</v>
      </c>
      <c r="S133" s="19" t="s">
        <v>127</v>
      </c>
      <c r="T133" s="19" t="s">
        <v>504</v>
      </c>
      <c r="U133" s="19" t="s">
        <v>334</v>
      </c>
      <c r="V133" s="19">
        <v>1998</v>
      </c>
      <c r="W133" s="19" t="s">
        <v>1</v>
      </c>
      <c r="X133" s="19" t="s">
        <v>17</v>
      </c>
      <c r="Y133" s="19" t="s">
        <v>126</v>
      </c>
      <c r="AA133" s="1" t="str">
        <f t="shared" si="25"/>
        <v>Jung Dawid</v>
      </c>
      <c r="AB133" s="1">
        <f t="shared" ref="AB133:AB196" si="27">R133</f>
        <v>37661</v>
      </c>
      <c r="AC133" s="1">
        <f t="shared" ref="AC133:AC196" si="28">O133</f>
        <v>2638</v>
      </c>
      <c r="AD133" s="1" t="str">
        <f t="shared" ref="AD133:AD196" si="29">AD132</f>
        <v>2018/2019</v>
      </c>
      <c r="AE133" s="1" t="str">
        <f t="shared" ref="AE133:AF196" si="30">Q133</f>
        <v>2018-08-27</v>
      </c>
      <c r="AF133" s="1">
        <f t="shared" si="30"/>
        <v>37661</v>
      </c>
      <c r="AG133" s="1" t="str">
        <f t="shared" ref="AG133:AG196" si="31">P133</f>
        <v>S</v>
      </c>
      <c r="AH133" s="1">
        <f t="shared" si="22"/>
        <v>1998</v>
      </c>
      <c r="AI133" s="1" t="str">
        <f t="shared" si="22"/>
        <v>M</v>
      </c>
      <c r="AJ133" s="1" t="str">
        <f t="shared" si="22"/>
        <v>LZS Kujakowice</v>
      </c>
      <c r="AK133" s="1" t="str">
        <f t="shared" si="26"/>
        <v>LZS Kujakowice</v>
      </c>
      <c r="AL133" s="1" t="str">
        <f t="shared" ref="AL133:AL196" si="32">Y133</f>
        <v>OPO</v>
      </c>
    </row>
    <row r="134" spans="1:38" ht="15.75">
      <c r="A134" s="8" t="s">
        <v>307</v>
      </c>
      <c r="B134" s="16">
        <v>40525</v>
      </c>
      <c r="C134" s="2">
        <v>4570</v>
      </c>
      <c r="D134" s="105" t="s">
        <v>1538</v>
      </c>
      <c r="E134" s="106">
        <v>43709</v>
      </c>
      <c r="F134" s="3" t="s">
        <v>4</v>
      </c>
      <c r="G134" s="6" t="s">
        <v>1535</v>
      </c>
      <c r="H134" s="16">
        <v>1977</v>
      </c>
      <c r="I134" s="6" t="s">
        <v>126</v>
      </c>
      <c r="J134" s="107" t="str">
        <f t="shared" si="23"/>
        <v>"UKS LOTNIK Olesno"</v>
      </c>
      <c r="K134" s="107" t="str">
        <f t="shared" si="24"/>
        <v>"UKS LOTNIK Olesno"</v>
      </c>
      <c r="L134" s="5" t="s">
        <v>126</v>
      </c>
      <c r="N134" s="19" t="s">
        <v>506</v>
      </c>
      <c r="O134" s="19">
        <v>2639</v>
      </c>
      <c r="P134" s="19" t="s">
        <v>4</v>
      </c>
      <c r="Q134" s="19" t="s">
        <v>405</v>
      </c>
      <c r="R134" s="19">
        <v>29709</v>
      </c>
      <c r="S134" s="19" t="s">
        <v>127</v>
      </c>
      <c r="T134" s="19" t="s">
        <v>229</v>
      </c>
      <c r="U134" s="19" t="s">
        <v>507</v>
      </c>
      <c r="V134" s="19">
        <v>1995</v>
      </c>
      <c r="W134" s="19" t="s">
        <v>1</v>
      </c>
      <c r="X134" s="19" t="s">
        <v>17</v>
      </c>
      <c r="Y134" s="19" t="s">
        <v>126</v>
      </c>
      <c r="AA134" s="1" t="str">
        <f t="shared" si="25"/>
        <v>Kleszcz Krzesimir</v>
      </c>
      <c r="AB134" s="1">
        <f t="shared" si="27"/>
        <v>29709</v>
      </c>
      <c r="AC134" s="1">
        <f t="shared" si="28"/>
        <v>2639</v>
      </c>
      <c r="AD134" s="1" t="str">
        <f t="shared" si="29"/>
        <v>2018/2019</v>
      </c>
      <c r="AE134" s="1" t="str">
        <f t="shared" si="30"/>
        <v>2018-08-27</v>
      </c>
      <c r="AF134" s="1">
        <f t="shared" si="30"/>
        <v>29709</v>
      </c>
      <c r="AG134" s="1" t="str">
        <f t="shared" si="31"/>
        <v>S</v>
      </c>
      <c r="AH134" s="1">
        <f t="shared" si="22"/>
        <v>1995</v>
      </c>
      <c r="AI134" s="1" t="str">
        <f t="shared" si="22"/>
        <v>M</v>
      </c>
      <c r="AJ134" s="1" t="str">
        <f t="shared" si="22"/>
        <v>LZS Kujakowice</v>
      </c>
      <c r="AK134" s="1" t="str">
        <f t="shared" si="26"/>
        <v>LZS Kujakowice</v>
      </c>
      <c r="AL134" s="1" t="str">
        <f t="shared" si="32"/>
        <v>OPO</v>
      </c>
    </row>
    <row r="135" spans="1:38" ht="15.75">
      <c r="A135" s="8" t="s">
        <v>304</v>
      </c>
      <c r="B135" s="16">
        <v>26506</v>
      </c>
      <c r="C135" s="2">
        <v>4569</v>
      </c>
      <c r="D135" s="105" t="s">
        <v>1539</v>
      </c>
      <c r="E135" s="106">
        <v>43709</v>
      </c>
      <c r="F135" s="3" t="s">
        <v>4</v>
      </c>
      <c r="G135" s="6" t="s">
        <v>1535</v>
      </c>
      <c r="H135" s="16">
        <v>1973</v>
      </c>
      <c r="I135" s="2" t="s">
        <v>126</v>
      </c>
      <c r="J135" s="107" t="str">
        <f t="shared" si="23"/>
        <v>"UKS LOTNIK Olesno"</v>
      </c>
      <c r="K135" s="107" t="str">
        <f t="shared" si="24"/>
        <v>"UKS LOTNIK Olesno"</v>
      </c>
      <c r="L135" s="5" t="s">
        <v>126</v>
      </c>
      <c r="N135" s="19" t="s">
        <v>509</v>
      </c>
      <c r="O135" s="19">
        <v>2640</v>
      </c>
      <c r="P135" s="19" t="s">
        <v>4</v>
      </c>
      <c r="Q135" s="19" t="s">
        <v>405</v>
      </c>
      <c r="R135" s="19">
        <v>39903</v>
      </c>
      <c r="S135" s="19" t="s">
        <v>127</v>
      </c>
      <c r="T135" s="19" t="s">
        <v>510</v>
      </c>
      <c r="U135" s="19" t="s">
        <v>138</v>
      </c>
      <c r="V135" s="19">
        <v>1998</v>
      </c>
      <c r="W135" s="19" t="s">
        <v>9</v>
      </c>
      <c r="X135" s="19" t="s">
        <v>17</v>
      </c>
      <c r="Y135" s="19" t="s">
        <v>126</v>
      </c>
      <c r="AA135" s="1" t="str">
        <f t="shared" si="25"/>
        <v>Lorek Patrycja</v>
      </c>
      <c r="AB135" s="1">
        <f t="shared" si="27"/>
        <v>39903</v>
      </c>
      <c r="AC135" s="1">
        <f t="shared" si="28"/>
        <v>2640</v>
      </c>
      <c r="AD135" s="1" t="str">
        <f t="shared" si="29"/>
        <v>2018/2019</v>
      </c>
      <c r="AE135" s="1" t="str">
        <f t="shared" si="30"/>
        <v>2018-08-27</v>
      </c>
      <c r="AF135" s="1">
        <f t="shared" si="30"/>
        <v>39903</v>
      </c>
      <c r="AG135" s="1" t="str">
        <f t="shared" si="31"/>
        <v>S</v>
      </c>
      <c r="AH135" s="1">
        <f t="shared" si="22"/>
        <v>1998</v>
      </c>
      <c r="AI135" s="1" t="str">
        <f t="shared" si="22"/>
        <v>K</v>
      </c>
      <c r="AJ135" s="1" t="str">
        <f t="shared" si="22"/>
        <v>LZS Kujakowice</v>
      </c>
      <c r="AK135" s="1" t="str">
        <f t="shared" si="26"/>
        <v>LZS Kujakowice</v>
      </c>
      <c r="AL135" s="1" t="str">
        <f t="shared" si="32"/>
        <v>OPO</v>
      </c>
    </row>
    <row r="136" spans="1:38" ht="15.75">
      <c r="A136" s="8" t="s">
        <v>296</v>
      </c>
      <c r="B136" s="16">
        <v>49322</v>
      </c>
      <c r="C136" s="2">
        <v>4568</v>
      </c>
      <c r="D136" s="105" t="s">
        <v>1540</v>
      </c>
      <c r="E136" s="106">
        <v>43709</v>
      </c>
      <c r="F136" s="3" t="s">
        <v>4</v>
      </c>
      <c r="G136" s="6" t="s">
        <v>1535</v>
      </c>
      <c r="H136" s="16">
        <v>1986</v>
      </c>
      <c r="I136" s="2" t="s">
        <v>126</v>
      </c>
      <c r="J136" s="107" t="str">
        <f t="shared" si="23"/>
        <v>"UKS LOTNIK Olesno"</v>
      </c>
      <c r="K136" s="107" t="str">
        <f t="shared" si="24"/>
        <v>"UKS LOTNIK Olesno"</v>
      </c>
      <c r="L136" s="5" t="s">
        <v>126</v>
      </c>
      <c r="N136" s="19" t="s">
        <v>511</v>
      </c>
      <c r="O136" s="19">
        <v>2641</v>
      </c>
      <c r="P136" s="19" t="s">
        <v>4</v>
      </c>
      <c r="Q136" s="19" t="s">
        <v>405</v>
      </c>
      <c r="R136" s="19">
        <v>9387</v>
      </c>
      <c r="S136" s="19" t="s">
        <v>127</v>
      </c>
      <c r="T136" s="19" t="s">
        <v>512</v>
      </c>
      <c r="U136" s="19" t="s">
        <v>438</v>
      </c>
      <c r="V136" s="19">
        <v>1988</v>
      </c>
      <c r="W136" s="19" t="s">
        <v>1</v>
      </c>
      <c r="X136" s="19" t="s">
        <v>17</v>
      </c>
      <c r="Y136" s="19" t="s">
        <v>126</v>
      </c>
      <c r="AA136" s="1" t="str">
        <f t="shared" si="25"/>
        <v>Płóciennik Marek</v>
      </c>
      <c r="AB136" s="1">
        <f t="shared" si="27"/>
        <v>9387</v>
      </c>
      <c r="AC136" s="1">
        <f t="shared" si="28"/>
        <v>2641</v>
      </c>
      <c r="AD136" s="1" t="str">
        <f t="shared" si="29"/>
        <v>2018/2019</v>
      </c>
      <c r="AE136" s="1" t="str">
        <f t="shared" si="30"/>
        <v>2018-08-27</v>
      </c>
      <c r="AF136" s="1">
        <f t="shared" si="30"/>
        <v>9387</v>
      </c>
      <c r="AG136" s="1" t="str">
        <f t="shared" si="31"/>
        <v>S</v>
      </c>
      <c r="AH136" s="1">
        <f t="shared" si="22"/>
        <v>1988</v>
      </c>
      <c r="AI136" s="1" t="str">
        <f t="shared" si="22"/>
        <v>M</v>
      </c>
      <c r="AJ136" s="1" t="str">
        <f t="shared" si="22"/>
        <v>LZS Kujakowice</v>
      </c>
      <c r="AK136" s="1" t="str">
        <f t="shared" si="26"/>
        <v>LZS Kujakowice</v>
      </c>
      <c r="AL136" s="1" t="str">
        <f t="shared" si="32"/>
        <v>OPO</v>
      </c>
    </row>
    <row r="137" spans="1:38" ht="15.75">
      <c r="A137" s="8" t="s">
        <v>1541</v>
      </c>
      <c r="B137" s="16">
        <v>52086</v>
      </c>
      <c r="C137" s="2">
        <v>4567</v>
      </c>
      <c r="D137" s="105" t="s">
        <v>1542</v>
      </c>
      <c r="E137" s="106">
        <v>43709</v>
      </c>
      <c r="F137" s="3" t="s">
        <v>4</v>
      </c>
      <c r="G137" s="6" t="s">
        <v>1535</v>
      </c>
      <c r="H137" s="16">
        <v>1977</v>
      </c>
      <c r="I137" s="2" t="s">
        <v>126</v>
      </c>
      <c r="J137" s="107" t="str">
        <f t="shared" si="23"/>
        <v>"UKS LOTNIK Olesno"</v>
      </c>
      <c r="K137" s="107" t="str">
        <f t="shared" si="24"/>
        <v>"UKS LOTNIK Olesno"</v>
      </c>
      <c r="L137" s="5" t="s">
        <v>126</v>
      </c>
      <c r="N137" s="19" t="s">
        <v>514</v>
      </c>
      <c r="O137" s="19">
        <v>2642</v>
      </c>
      <c r="P137" s="19" t="s">
        <v>4</v>
      </c>
      <c r="Q137" s="19" t="s">
        <v>405</v>
      </c>
      <c r="R137" s="19">
        <v>23852</v>
      </c>
      <c r="S137" s="19" t="s">
        <v>127</v>
      </c>
      <c r="T137" s="19" t="s">
        <v>515</v>
      </c>
      <c r="U137" s="19" t="s">
        <v>195</v>
      </c>
      <c r="V137" s="19">
        <v>1997</v>
      </c>
      <c r="W137" s="19" t="s">
        <v>1</v>
      </c>
      <c r="X137" s="19" t="s">
        <v>17</v>
      </c>
      <c r="Y137" s="19" t="s">
        <v>126</v>
      </c>
      <c r="AA137" s="1" t="str">
        <f t="shared" si="25"/>
        <v>Załuski Jakub</v>
      </c>
      <c r="AB137" s="1">
        <f t="shared" si="27"/>
        <v>23852</v>
      </c>
      <c r="AC137" s="1">
        <f t="shared" si="28"/>
        <v>2642</v>
      </c>
      <c r="AD137" s="1" t="str">
        <f t="shared" si="29"/>
        <v>2018/2019</v>
      </c>
      <c r="AE137" s="1" t="str">
        <f t="shared" si="30"/>
        <v>2018-08-27</v>
      </c>
      <c r="AF137" s="1">
        <f t="shared" si="30"/>
        <v>23852</v>
      </c>
      <c r="AG137" s="1" t="str">
        <f t="shared" si="31"/>
        <v>S</v>
      </c>
      <c r="AH137" s="1">
        <f t="shared" si="22"/>
        <v>1997</v>
      </c>
      <c r="AI137" s="1" t="str">
        <f t="shared" si="22"/>
        <v>M</v>
      </c>
      <c r="AJ137" s="1" t="str">
        <f t="shared" si="22"/>
        <v>LZS Kujakowice</v>
      </c>
      <c r="AK137" s="1" t="str">
        <f t="shared" si="26"/>
        <v>LZS Kujakowice</v>
      </c>
      <c r="AL137" s="1" t="str">
        <f t="shared" si="32"/>
        <v>OPO</v>
      </c>
    </row>
    <row r="138" spans="1:38" ht="15.75">
      <c r="A138" s="8" t="s">
        <v>1543</v>
      </c>
      <c r="B138" s="16">
        <v>18684</v>
      </c>
      <c r="C138" s="2">
        <v>4404</v>
      </c>
      <c r="D138" s="105" t="s">
        <v>1544</v>
      </c>
      <c r="E138" s="106">
        <v>43708</v>
      </c>
      <c r="F138" s="3" t="s">
        <v>4</v>
      </c>
      <c r="G138" s="6" t="s">
        <v>1533</v>
      </c>
      <c r="H138" s="16">
        <v>1986</v>
      </c>
      <c r="I138" s="6" t="s">
        <v>126</v>
      </c>
      <c r="J138" s="107" t="str">
        <f t="shared" si="23"/>
        <v>"OKS Olesno"</v>
      </c>
      <c r="K138" s="107" t="str">
        <f t="shared" si="24"/>
        <v>"OKS Olesno"</v>
      </c>
      <c r="L138" s="5" t="s">
        <v>126</v>
      </c>
      <c r="N138" s="19" t="s">
        <v>517</v>
      </c>
      <c r="O138" s="19">
        <v>2674</v>
      </c>
      <c r="P138" s="19" t="s">
        <v>4</v>
      </c>
      <c r="Q138" s="19" t="s">
        <v>516</v>
      </c>
      <c r="R138" s="19">
        <v>16923</v>
      </c>
      <c r="S138" s="19" t="s">
        <v>127</v>
      </c>
      <c r="T138" s="19" t="s">
        <v>201</v>
      </c>
      <c r="U138" s="19" t="s">
        <v>476</v>
      </c>
      <c r="V138" s="19">
        <v>1992</v>
      </c>
      <c r="W138" s="19" t="s">
        <v>1</v>
      </c>
      <c r="X138" s="19" t="s">
        <v>15</v>
      </c>
      <c r="Y138" s="19" t="s">
        <v>126</v>
      </c>
      <c r="AA138" s="1" t="str">
        <f t="shared" si="25"/>
        <v>Tobiasz Wojciech</v>
      </c>
      <c r="AB138" s="1">
        <f t="shared" si="27"/>
        <v>16923</v>
      </c>
      <c r="AC138" s="1">
        <f t="shared" si="28"/>
        <v>2674</v>
      </c>
      <c r="AD138" s="1" t="str">
        <f t="shared" si="29"/>
        <v>2018/2019</v>
      </c>
      <c r="AE138" s="1" t="str">
        <f t="shared" si="30"/>
        <v>2018-08-28</v>
      </c>
      <c r="AF138" s="1">
        <f t="shared" si="30"/>
        <v>16923</v>
      </c>
      <c r="AG138" s="1" t="str">
        <f t="shared" si="31"/>
        <v>S</v>
      </c>
      <c r="AH138" s="1">
        <f t="shared" si="22"/>
        <v>1992</v>
      </c>
      <c r="AI138" s="1" t="str">
        <f t="shared" si="22"/>
        <v>M</v>
      </c>
      <c r="AJ138" s="1" t="str">
        <f t="shared" si="22"/>
        <v>LUKS MGOKSiR Korfantów</v>
      </c>
      <c r="AK138" s="1" t="str">
        <f t="shared" si="26"/>
        <v>LUKS MGOKSiR Korfantów</v>
      </c>
      <c r="AL138" s="1" t="str">
        <f t="shared" si="32"/>
        <v>OPO</v>
      </c>
    </row>
    <row r="139" spans="1:38" ht="15.75">
      <c r="A139" s="8" t="s">
        <v>1545</v>
      </c>
      <c r="B139" s="16">
        <v>10046</v>
      </c>
      <c r="C139" s="2">
        <v>4211</v>
      </c>
      <c r="D139" s="105" t="s">
        <v>1546</v>
      </c>
      <c r="E139" s="106">
        <v>43707</v>
      </c>
      <c r="F139" s="3" t="s">
        <v>4</v>
      </c>
      <c r="G139" s="6" t="s">
        <v>1547</v>
      </c>
      <c r="H139" s="16">
        <v>1987</v>
      </c>
      <c r="I139" s="2" t="s">
        <v>126</v>
      </c>
      <c r="J139" s="107" t="str">
        <f t="shared" si="23"/>
        <v>"LZS POLONIA Smardy"</v>
      </c>
      <c r="K139" s="107" t="str">
        <f t="shared" si="24"/>
        <v>"LZS POLONIA Smardy"</v>
      </c>
      <c r="L139" s="5" t="s">
        <v>126</v>
      </c>
      <c r="N139" s="19" t="s">
        <v>519</v>
      </c>
      <c r="O139" s="19">
        <v>2675</v>
      </c>
      <c r="P139" s="19" t="s">
        <v>4</v>
      </c>
      <c r="Q139" s="19" t="s">
        <v>516</v>
      </c>
      <c r="R139" s="19">
        <v>6250</v>
      </c>
      <c r="S139" s="19" t="s">
        <v>127</v>
      </c>
      <c r="T139" s="19" t="s">
        <v>520</v>
      </c>
      <c r="U139" s="19" t="s">
        <v>225</v>
      </c>
      <c r="V139" s="19">
        <v>1980</v>
      </c>
      <c r="W139" s="19" t="s">
        <v>1</v>
      </c>
      <c r="X139" s="19" t="s">
        <v>15</v>
      </c>
      <c r="Y139" s="19" t="s">
        <v>126</v>
      </c>
      <c r="AA139" s="1" t="str">
        <f t="shared" si="25"/>
        <v>Bohatczuk Marcin</v>
      </c>
      <c r="AB139" s="1">
        <f t="shared" si="27"/>
        <v>6250</v>
      </c>
      <c r="AC139" s="1">
        <f t="shared" si="28"/>
        <v>2675</v>
      </c>
      <c r="AD139" s="1" t="str">
        <f t="shared" si="29"/>
        <v>2018/2019</v>
      </c>
      <c r="AE139" s="1" t="str">
        <f t="shared" si="30"/>
        <v>2018-08-28</v>
      </c>
      <c r="AF139" s="1">
        <f t="shared" si="30"/>
        <v>6250</v>
      </c>
      <c r="AG139" s="1" t="str">
        <f t="shared" si="31"/>
        <v>S</v>
      </c>
      <c r="AH139" s="1">
        <f t="shared" si="22"/>
        <v>1980</v>
      </c>
      <c r="AI139" s="1" t="str">
        <f t="shared" si="22"/>
        <v>M</v>
      </c>
      <c r="AJ139" s="1" t="str">
        <f t="shared" si="22"/>
        <v>LUKS MGOKSiR Korfantów</v>
      </c>
      <c r="AK139" s="1" t="str">
        <f t="shared" si="26"/>
        <v>LUKS MGOKSiR Korfantów</v>
      </c>
      <c r="AL139" s="1" t="str">
        <f t="shared" si="32"/>
        <v>OPO</v>
      </c>
    </row>
    <row r="140" spans="1:38" ht="15.75">
      <c r="A140" s="8" t="s">
        <v>825</v>
      </c>
      <c r="B140" s="16">
        <v>45781</v>
      </c>
      <c r="C140" s="2">
        <v>4094</v>
      </c>
      <c r="D140" s="105" t="s">
        <v>1548</v>
      </c>
      <c r="E140" s="106">
        <v>43707</v>
      </c>
      <c r="F140" s="3" t="s">
        <v>1</v>
      </c>
      <c r="G140" s="6" t="s">
        <v>1533</v>
      </c>
      <c r="H140" s="16">
        <v>2004</v>
      </c>
      <c r="I140" s="2" t="s">
        <v>126</v>
      </c>
      <c r="J140" s="107" t="str">
        <f t="shared" si="23"/>
        <v>"OKS Olesno"</v>
      </c>
      <c r="K140" s="107" t="str">
        <f t="shared" si="24"/>
        <v>"OKS Olesno"</v>
      </c>
      <c r="L140" s="5" t="s">
        <v>126</v>
      </c>
      <c r="N140" s="19" t="s">
        <v>522</v>
      </c>
      <c r="O140" s="19">
        <v>2676</v>
      </c>
      <c r="P140" s="19" t="s">
        <v>4</v>
      </c>
      <c r="Q140" s="19" t="s">
        <v>516</v>
      </c>
      <c r="R140" s="19">
        <v>29095</v>
      </c>
      <c r="S140" s="19" t="s">
        <v>127</v>
      </c>
      <c r="T140" s="19" t="s">
        <v>150</v>
      </c>
      <c r="U140" s="19" t="s">
        <v>523</v>
      </c>
      <c r="V140" s="19">
        <v>1942</v>
      </c>
      <c r="W140" s="19" t="s">
        <v>1</v>
      </c>
      <c r="X140" s="19" t="s">
        <v>15</v>
      </c>
      <c r="Y140" s="19" t="s">
        <v>126</v>
      </c>
      <c r="AA140" s="1" t="str">
        <f t="shared" si="25"/>
        <v>Kozubek Edward</v>
      </c>
      <c r="AB140" s="1">
        <f t="shared" si="27"/>
        <v>29095</v>
      </c>
      <c r="AC140" s="1">
        <f t="shared" si="28"/>
        <v>2676</v>
      </c>
      <c r="AD140" s="1" t="str">
        <f t="shared" si="29"/>
        <v>2018/2019</v>
      </c>
      <c r="AE140" s="1" t="str">
        <f t="shared" si="30"/>
        <v>2018-08-28</v>
      </c>
      <c r="AF140" s="1">
        <f t="shared" si="30"/>
        <v>29095</v>
      </c>
      <c r="AG140" s="1" t="str">
        <f t="shared" si="31"/>
        <v>S</v>
      </c>
      <c r="AH140" s="1">
        <f t="shared" si="22"/>
        <v>1942</v>
      </c>
      <c r="AI140" s="1" t="str">
        <f t="shared" si="22"/>
        <v>M</v>
      </c>
      <c r="AJ140" s="1" t="str">
        <f t="shared" si="22"/>
        <v>LUKS MGOKSiR Korfantów</v>
      </c>
      <c r="AK140" s="1" t="str">
        <f t="shared" si="26"/>
        <v>LUKS MGOKSiR Korfantów</v>
      </c>
      <c r="AL140" s="1" t="str">
        <f t="shared" si="32"/>
        <v>OPO</v>
      </c>
    </row>
    <row r="141" spans="1:38" ht="15.75">
      <c r="A141" s="8" t="s">
        <v>829</v>
      </c>
      <c r="B141" s="16">
        <v>45780</v>
      </c>
      <c r="C141" s="2">
        <v>4093</v>
      </c>
      <c r="D141" s="105" t="s">
        <v>1549</v>
      </c>
      <c r="E141" s="106">
        <v>43707</v>
      </c>
      <c r="F141" s="3" t="s">
        <v>1</v>
      </c>
      <c r="G141" s="6" t="s">
        <v>1533</v>
      </c>
      <c r="H141" s="16">
        <v>2007</v>
      </c>
      <c r="I141" s="2" t="s">
        <v>126</v>
      </c>
      <c r="J141" s="107" t="str">
        <f t="shared" si="23"/>
        <v>"OKS Olesno"</v>
      </c>
      <c r="K141" s="107" t="str">
        <f t="shared" si="24"/>
        <v>"OKS Olesno"</v>
      </c>
      <c r="L141" s="5" t="s">
        <v>126</v>
      </c>
      <c r="N141" s="19" t="s">
        <v>525</v>
      </c>
      <c r="O141" s="19">
        <v>2677</v>
      </c>
      <c r="P141" s="19" t="s">
        <v>4</v>
      </c>
      <c r="Q141" s="19" t="s">
        <v>516</v>
      </c>
      <c r="R141" s="19">
        <v>47988</v>
      </c>
      <c r="S141" s="19" t="s">
        <v>127</v>
      </c>
      <c r="T141" s="19" t="s">
        <v>526</v>
      </c>
      <c r="U141" s="19" t="s">
        <v>527</v>
      </c>
      <c r="V141" s="19">
        <v>1959</v>
      </c>
      <c r="W141" s="19" t="s">
        <v>1</v>
      </c>
      <c r="X141" s="19" t="s">
        <v>15</v>
      </c>
      <c r="Y141" s="19" t="s">
        <v>126</v>
      </c>
      <c r="AA141" s="1" t="str">
        <f t="shared" si="25"/>
        <v>Piaskowski Janusz</v>
      </c>
      <c r="AB141" s="1">
        <f t="shared" si="27"/>
        <v>47988</v>
      </c>
      <c r="AC141" s="1">
        <f t="shared" si="28"/>
        <v>2677</v>
      </c>
      <c r="AD141" s="1" t="str">
        <f t="shared" si="29"/>
        <v>2018/2019</v>
      </c>
      <c r="AE141" s="1" t="str">
        <f t="shared" si="30"/>
        <v>2018-08-28</v>
      </c>
      <c r="AF141" s="1">
        <f t="shared" si="30"/>
        <v>47988</v>
      </c>
      <c r="AG141" s="1" t="str">
        <f t="shared" si="31"/>
        <v>S</v>
      </c>
      <c r="AH141" s="1">
        <f t="shared" si="22"/>
        <v>1959</v>
      </c>
      <c r="AI141" s="1" t="str">
        <f t="shared" si="22"/>
        <v>M</v>
      </c>
      <c r="AJ141" s="1" t="str">
        <f t="shared" si="22"/>
        <v>LUKS MGOKSiR Korfantów</v>
      </c>
      <c r="AK141" s="1" t="str">
        <f t="shared" si="26"/>
        <v>LUKS MGOKSiR Korfantów</v>
      </c>
      <c r="AL141" s="1" t="str">
        <f t="shared" si="32"/>
        <v>OPO</v>
      </c>
    </row>
    <row r="142" spans="1:38" ht="15.75">
      <c r="A142" s="8" t="s">
        <v>833</v>
      </c>
      <c r="B142" s="16">
        <v>45784</v>
      </c>
      <c r="C142" s="2">
        <v>4092</v>
      </c>
      <c r="D142" s="105" t="s">
        <v>1550</v>
      </c>
      <c r="E142" s="106">
        <v>43707</v>
      </c>
      <c r="F142" s="3" t="s">
        <v>1</v>
      </c>
      <c r="G142" s="6" t="s">
        <v>1533</v>
      </c>
      <c r="H142" s="16">
        <v>2009</v>
      </c>
      <c r="I142" s="2" t="s">
        <v>126</v>
      </c>
      <c r="J142" s="107" t="str">
        <f t="shared" si="23"/>
        <v>"OKS Olesno"</v>
      </c>
      <c r="K142" s="107" t="str">
        <f t="shared" si="24"/>
        <v>"OKS Olesno"</v>
      </c>
      <c r="L142" s="5" t="s">
        <v>126</v>
      </c>
      <c r="N142" s="19" t="s">
        <v>529</v>
      </c>
      <c r="O142" s="19">
        <v>2678</v>
      </c>
      <c r="P142" s="19" t="s">
        <v>4</v>
      </c>
      <c r="Q142" s="19" t="s">
        <v>516</v>
      </c>
      <c r="R142" s="19">
        <v>19000</v>
      </c>
      <c r="S142" s="19" t="s">
        <v>127</v>
      </c>
      <c r="T142" s="19" t="s">
        <v>530</v>
      </c>
      <c r="U142" s="19" t="s">
        <v>313</v>
      </c>
      <c r="V142" s="19">
        <v>1973</v>
      </c>
      <c r="W142" s="19" t="s">
        <v>1</v>
      </c>
      <c r="X142" s="19" t="s">
        <v>15</v>
      </c>
      <c r="Y142" s="19" t="s">
        <v>126</v>
      </c>
      <c r="AA142" s="1" t="str">
        <f t="shared" si="25"/>
        <v>Bartyzel Artur</v>
      </c>
      <c r="AB142" s="1">
        <f t="shared" si="27"/>
        <v>19000</v>
      </c>
      <c r="AC142" s="1">
        <f t="shared" si="28"/>
        <v>2678</v>
      </c>
      <c r="AD142" s="1" t="str">
        <f t="shared" si="29"/>
        <v>2018/2019</v>
      </c>
      <c r="AE142" s="1" t="str">
        <f t="shared" si="30"/>
        <v>2018-08-28</v>
      </c>
      <c r="AF142" s="1">
        <f t="shared" si="30"/>
        <v>19000</v>
      </c>
      <c r="AG142" s="1" t="str">
        <f t="shared" si="31"/>
        <v>S</v>
      </c>
      <c r="AH142" s="1">
        <f t="shared" si="22"/>
        <v>1973</v>
      </c>
      <c r="AI142" s="1" t="str">
        <f t="shared" si="22"/>
        <v>M</v>
      </c>
      <c r="AJ142" s="1" t="str">
        <f t="shared" si="22"/>
        <v>LUKS MGOKSiR Korfantów</v>
      </c>
      <c r="AK142" s="1" t="str">
        <f t="shared" si="26"/>
        <v>LUKS MGOKSiR Korfantów</v>
      </c>
      <c r="AL142" s="1" t="str">
        <f t="shared" si="32"/>
        <v>OPO</v>
      </c>
    </row>
    <row r="143" spans="1:38" ht="15.75">
      <c r="A143" s="8" t="s">
        <v>1551</v>
      </c>
      <c r="B143" s="16">
        <v>52025</v>
      </c>
      <c r="C143" s="2">
        <v>4091</v>
      </c>
      <c r="D143" s="105" t="s">
        <v>1552</v>
      </c>
      <c r="E143" s="106">
        <v>43707</v>
      </c>
      <c r="F143" s="3" t="s">
        <v>1</v>
      </c>
      <c r="G143" s="6" t="s">
        <v>1533</v>
      </c>
      <c r="H143" s="16">
        <v>2006</v>
      </c>
      <c r="I143" s="2" t="s">
        <v>126</v>
      </c>
      <c r="J143" s="107" t="str">
        <f t="shared" si="23"/>
        <v>"OKS Olesno"</v>
      </c>
      <c r="K143" s="107" t="str">
        <f t="shared" si="24"/>
        <v>"OKS Olesno"</v>
      </c>
      <c r="L143" s="5" t="s">
        <v>126</v>
      </c>
      <c r="N143" s="19" t="s">
        <v>532</v>
      </c>
      <c r="O143" s="19">
        <v>2679</v>
      </c>
      <c r="P143" s="19" t="s">
        <v>4</v>
      </c>
      <c r="Q143" s="19" t="s">
        <v>516</v>
      </c>
      <c r="R143" s="19">
        <v>15242</v>
      </c>
      <c r="S143" s="19" t="s">
        <v>127</v>
      </c>
      <c r="T143" s="19" t="s">
        <v>533</v>
      </c>
      <c r="U143" s="19" t="s">
        <v>534</v>
      </c>
      <c r="V143" s="19">
        <v>1959</v>
      </c>
      <c r="W143" s="19" t="s">
        <v>1</v>
      </c>
      <c r="X143" s="19" t="s">
        <v>15</v>
      </c>
      <c r="Y143" s="19" t="s">
        <v>126</v>
      </c>
      <c r="AA143" s="1" t="str">
        <f t="shared" si="25"/>
        <v>Lewczuk Mirosław</v>
      </c>
      <c r="AB143" s="1">
        <f t="shared" si="27"/>
        <v>15242</v>
      </c>
      <c r="AC143" s="1">
        <f t="shared" si="28"/>
        <v>2679</v>
      </c>
      <c r="AD143" s="1" t="str">
        <f t="shared" si="29"/>
        <v>2018/2019</v>
      </c>
      <c r="AE143" s="1" t="str">
        <f t="shared" si="30"/>
        <v>2018-08-28</v>
      </c>
      <c r="AF143" s="1">
        <f t="shared" si="30"/>
        <v>15242</v>
      </c>
      <c r="AG143" s="1" t="str">
        <f t="shared" si="31"/>
        <v>S</v>
      </c>
      <c r="AH143" s="1">
        <f t="shared" si="22"/>
        <v>1959</v>
      </c>
      <c r="AI143" s="1" t="str">
        <f t="shared" si="22"/>
        <v>M</v>
      </c>
      <c r="AJ143" s="1" t="str">
        <f t="shared" si="22"/>
        <v>LUKS MGOKSiR Korfantów</v>
      </c>
      <c r="AK143" s="1" t="str">
        <f t="shared" si="26"/>
        <v>LUKS MGOKSiR Korfantów</v>
      </c>
      <c r="AL143" s="1" t="str">
        <f t="shared" si="32"/>
        <v>OPO</v>
      </c>
    </row>
    <row r="144" spans="1:38" ht="15.75">
      <c r="A144" s="8" t="s">
        <v>57</v>
      </c>
      <c r="B144" s="16">
        <v>35532</v>
      </c>
      <c r="C144" s="2">
        <v>4090</v>
      </c>
      <c r="D144" s="105" t="s">
        <v>1553</v>
      </c>
      <c r="E144" s="106">
        <v>43707</v>
      </c>
      <c r="F144" s="3" t="s">
        <v>4</v>
      </c>
      <c r="G144" s="6" t="s">
        <v>1533</v>
      </c>
      <c r="H144" s="16">
        <v>1961</v>
      </c>
      <c r="I144" s="2" t="s">
        <v>126</v>
      </c>
      <c r="J144" s="107" t="str">
        <f t="shared" si="23"/>
        <v>"OKS Olesno"</v>
      </c>
      <c r="K144" s="107" t="str">
        <f t="shared" si="24"/>
        <v>"OKS Olesno"</v>
      </c>
      <c r="L144" s="5" t="s">
        <v>126</v>
      </c>
      <c r="N144" s="19" t="s">
        <v>536</v>
      </c>
      <c r="O144" s="19">
        <v>2680</v>
      </c>
      <c r="P144" s="19" t="s">
        <v>4</v>
      </c>
      <c r="Q144" s="19" t="s">
        <v>516</v>
      </c>
      <c r="R144" s="19">
        <v>16922</v>
      </c>
      <c r="S144" s="19" t="s">
        <v>127</v>
      </c>
      <c r="T144" s="19" t="s">
        <v>201</v>
      </c>
      <c r="U144" s="19" t="s">
        <v>303</v>
      </c>
      <c r="V144" s="19">
        <v>1963</v>
      </c>
      <c r="W144" s="19" t="s">
        <v>1</v>
      </c>
      <c r="X144" s="19" t="s">
        <v>15</v>
      </c>
      <c r="Y144" s="19" t="s">
        <v>126</v>
      </c>
      <c r="AA144" s="1" t="str">
        <f t="shared" si="25"/>
        <v>Tobiasz Jan</v>
      </c>
      <c r="AB144" s="1">
        <f t="shared" si="27"/>
        <v>16922</v>
      </c>
      <c r="AC144" s="1">
        <f t="shared" si="28"/>
        <v>2680</v>
      </c>
      <c r="AD144" s="1" t="str">
        <f t="shared" si="29"/>
        <v>2018/2019</v>
      </c>
      <c r="AE144" s="1" t="str">
        <f t="shared" si="30"/>
        <v>2018-08-28</v>
      </c>
      <c r="AF144" s="1">
        <f t="shared" si="30"/>
        <v>16922</v>
      </c>
      <c r="AG144" s="1" t="str">
        <f t="shared" si="31"/>
        <v>S</v>
      </c>
      <c r="AH144" s="1">
        <f t="shared" si="22"/>
        <v>1963</v>
      </c>
      <c r="AI144" s="1" t="str">
        <f t="shared" si="22"/>
        <v>M</v>
      </c>
      <c r="AJ144" s="1" t="str">
        <f t="shared" si="22"/>
        <v>LUKS MGOKSiR Korfantów</v>
      </c>
      <c r="AK144" s="1" t="str">
        <f t="shared" si="26"/>
        <v>LUKS MGOKSiR Korfantów</v>
      </c>
      <c r="AL144" s="1" t="str">
        <f t="shared" si="32"/>
        <v>OPO</v>
      </c>
    </row>
    <row r="145" spans="1:38" ht="15.75">
      <c r="A145" s="8" t="s">
        <v>245</v>
      </c>
      <c r="B145" s="16">
        <v>22884</v>
      </c>
      <c r="C145" s="2">
        <v>4089</v>
      </c>
      <c r="D145" s="105" t="s">
        <v>1554</v>
      </c>
      <c r="E145" s="106">
        <v>43707</v>
      </c>
      <c r="F145" s="3" t="s">
        <v>4</v>
      </c>
      <c r="G145" s="6" t="s">
        <v>1533</v>
      </c>
      <c r="H145" s="16">
        <v>1987</v>
      </c>
      <c r="I145" s="2" t="s">
        <v>126</v>
      </c>
      <c r="J145" s="107" t="str">
        <f t="shared" si="23"/>
        <v>"OKS Olesno"</v>
      </c>
      <c r="K145" s="107" t="str">
        <f t="shared" si="24"/>
        <v>"OKS Olesno"</v>
      </c>
      <c r="L145" s="5" t="s">
        <v>126</v>
      </c>
      <c r="N145" s="19" t="s">
        <v>538</v>
      </c>
      <c r="O145" s="19">
        <v>2681</v>
      </c>
      <c r="P145" s="19" t="s">
        <v>1</v>
      </c>
      <c r="Q145" s="19" t="s">
        <v>516</v>
      </c>
      <c r="R145" s="19">
        <v>39927</v>
      </c>
      <c r="S145" s="19" t="s">
        <v>127</v>
      </c>
      <c r="T145" s="19" t="s">
        <v>539</v>
      </c>
      <c r="U145" s="19" t="s">
        <v>241</v>
      </c>
      <c r="V145" s="19">
        <v>2005</v>
      </c>
      <c r="W145" s="19" t="s">
        <v>1</v>
      </c>
      <c r="X145" s="19" t="s">
        <v>15</v>
      </c>
      <c r="Y145" s="19" t="s">
        <v>126</v>
      </c>
      <c r="AA145" s="1" t="str">
        <f t="shared" si="25"/>
        <v>Bagiński Michał</v>
      </c>
      <c r="AB145" s="1">
        <f t="shared" si="27"/>
        <v>39927</v>
      </c>
      <c r="AC145" s="1">
        <f t="shared" si="28"/>
        <v>2681</v>
      </c>
      <c r="AD145" s="1" t="str">
        <f t="shared" si="29"/>
        <v>2018/2019</v>
      </c>
      <c r="AE145" s="1" t="str">
        <f t="shared" si="30"/>
        <v>2018-08-28</v>
      </c>
      <c r="AF145" s="1">
        <f t="shared" si="30"/>
        <v>39927</v>
      </c>
      <c r="AG145" s="1" t="str">
        <f t="shared" si="31"/>
        <v>M</v>
      </c>
      <c r="AH145" s="1">
        <f t="shared" si="22"/>
        <v>2005</v>
      </c>
      <c r="AI145" s="1" t="str">
        <f t="shared" si="22"/>
        <v>M</v>
      </c>
      <c r="AJ145" s="1" t="str">
        <f t="shared" si="22"/>
        <v>LUKS MGOKSiR Korfantów</v>
      </c>
      <c r="AK145" s="1" t="str">
        <f t="shared" si="26"/>
        <v>LUKS MGOKSiR Korfantów</v>
      </c>
      <c r="AL145" s="1" t="str">
        <f t="shared" si="32"/>
        <v>OPO</v>
      </c>
    </row>
    <row r="146" spans="1:38" ht="15.75">
      <c r="A146" s="8" t="s">
        <v>54</v>
      </c>
      <c r="B146" s="16">
        <v>26505</v>
      </c>
      <c r="C146" s="2">
        <v>4088</v>
      </c>
      <c r="D146" s="105" t="s">
        <v>1555</v>
      </c>
      <c r="E146" s="106">
        <v>43707</v>
      </c>
      <c r="F146" s="3" t="s">
        <v>4</v>
      </c>
      <c r="G146" s="6" t="s">
        <v>1533</v>
      </c>
      <c r="H146" s="16">
        <v>1954</v>
      </c>
      <c r="I146" s="2" t="s">
        <v>126</v>
      </c>
      <c r="J146" s="107" t="str">
        <f t="shared" si="23"/>
        <v>"OKS Olesno"</v>
      </c>
      <c r="K146" s="107" t="str">
        <f t="shared" si="24"/>
        <v>"OKS Olesno"</v>
      </c>
      <c r="L146" s="5" t="s">
        <v>126</v>
      </c>
      <c r="N146" s="19" t="s">
        <v>541</v>
      </c>
      <c r="O146" s="19">
        <v>2682</v>
      </c>
      <c r="P146" s="19" t="s">
        <v>1</v>
      </c>
      <c r="Q146" s="19" t="s">
        <v>516</v>
      </c>
      <c r="R146" s="19">
        <v>49426</v>
      </c>
      <c r="S146" s="19"/>
      <c r="T146" s="19" t="s">
        <v>542</v>
      </c>
      <c r="U146" s="19" t="s">
        <v>543</v>
      </c>
      <c r="V146" s="19">
        <v>2008</v>
      </c>
      <c r="W146" s="19" t="s">
        <v>1</v>
      </c>
      <c r="X146" s="19" t="s">
        <v>15</v>
      </c>
      <c r="Y146" s="19" t="s">
        <v>126</v>
      </c>
      <c r="AA146" s="1" t="str">
        <f t="shared" si="25"/>
        <v>Ciesielski Leon</v>
      </c>
      <c r="AB146" s="1">
        <f t="shared" si="27"/>
        <v>49426</v>
      </c>
      <c r="AC146" s="1">
        <f t="shared" si="28"/>
        <v>2682</v>
      </c>
      <c r="AD146" s="1" t="str">
        <f t="shared" si="29"/>
        <v>2018/2019</v>
      </c>
      <c r="AE146" s="1" t="str">
        <f t="shared" si="30"/>
        <v>2018-08-28</v>
      </c>
      <c r="AF146" s="1">
        <f t="shared" si="30"/>
        <v>49426</v>
      </c>
      <c r="AG146" s="1" t="str">
        <f t="shared" si="31"/>
        <v>M</v>
      </c>
      <c r="AH146" s="1">
        <f t="shared" ref="AH146:AJ209" si="33">V146</f>
        <v>2008</v>
      </c>
      <c r="AI146" s="1" t="str">
        <f t="shared" si="33"/>
        <v>M</v>
      </c>
      <c r="AJ146" s="1" t="str">
        <f t="shared" si="33"/>
        <v>LUKS MGOKSiR Korfantów</v>
      </c>
      <c r="AK146" s="1" t="str">
        <f t="shared" si="26"/>
        <v>LUKS MGOKSiR Korfantów</v>
      </c>
      <c r="AL146" s="1" t="str">
        <f t="shared" si="32"/>
        <v>OPO</v>
      </c>
    </row>
    <row r="147" spans="1:38" ht="15.75">
      <c r="A147" s="8" t="s">
        <v>231</v>
      </c>
      <c r="B147" s="16">
        <v>25609</v>
      </c>
      <c r="C147" s="2">
        <v>4087</v>
      </c>
      <c r="D147" s="105" t="s">
        <v>1556</v>
      </c>
      <c r="E147" s="106">
        <v>43707</v>
      </c>
      <c r="F147" s="3" t="s">
        <v>4</v>
      </c>
      <c r="G147" s="6" t="s">
        <v>1533</v>
      </c>
      <c r="H147" s="16">
        <v>1992</v>
      </c>
      <c r="I147" s="2" t="s">
        <v>126</v>
      </c>
      <c r="J147" s="107" t="str">
        <f t="shared" si="23"/>
        <v>"OKS Olesno"</v>
      </c>
      <c r="K147" s="107" t="str">
        <f t="shared" si="24"/>
        <v>"OKS Olesno"</v>
      </c>
      <c r="L147" s="5" t="s">
        <v>126</v>
      </c>
      <c r="N147" s="19" t="s">
        <v>544</v>
      </c>
      <c r="O147" s="19">
        <v>2683</v>
      </c>
      <c r="P147" s="19" t="s">
        <v>1</v>
      </c>
      <c r="Q147" s="19" t="s">
        <v>516</v>
      </c>
      <c r="R147" s="19">
        <v>49427</v>
      </c>
      <c r="S147" s="19"/>
      <c r="T147" s="19" t="s">
        <v>545</v>
      </c>
      <c r="U147" s="19" t="s">
        <v>546</v>
      </c>
      <c r="V147" s="19">
        <v>2009</v>
      </c>
      <c r="W147" s="19" t="s">
        <v>1</v>
      </c>
      <c r="X147" s="19" t="s">
        <v>15</v>
      </c>
      <c r="Y147" s="19" t="s">
        <v>126</v>
      </c>
      <c r="AA147" s="1" t="str">
        <f t="shared" si="25"/>
        <v>Jasiński Nikodem</v>
      </c>
      <c r="AB147" s="1">
        <f t="shared" si="27"/>
        <v>49427</v>
      </c>
      <c r="AC147" s="1">
        <f t="shared" si="28"/>
        <v>2683</v>
      </c>
      <c r="AD147" s="1" t="str">
        <f t="shared" si="29"/>
        <v>2018/2019</v>
      </c>
      <c r="AE147" s="1" t="str">
        <f t="shared" si="30"/>
        <v>2018-08-28</v>
      </c>
      <c r="AF147" s="1">
        <f t="shared" si="30"/>
        <v>49427</v>
      </c>
      <c r="AG147" s="1" t="str">
        <f t="shared" si="31"/>
        <v>M</v>
      </c>
      <c r="AH147" s="1">
        <f t="shared" si="33"/>
        <v>2009</v>
      </c>
      <c r="AI147" s="1" t="str">
        <f t="shared" si="33"/>
        <v>M</v>
      </c>
      <c r="AJ147" s="1" t="str">
        <f t="shared" si="33"/>
        <v>LUKS MGOKSiR Korfantów</v>
      </c>
      <c r="AK147" s="1" t="str">
        <f t="shared" si="26"/>
        <v>LUKS MGOKSiR Korfantów</v>
      </c>
      <c r="AL147" s="1" t="str">
        <f t="shared" si="32"/>
        <v>OPO</v>
      </c>
    </row>
    <row r="148" spans="1:38" ht="15.75">
      <c r="A148" s="8" t="s">
        <v>59</v>
      </c>
      <c r="B148" s="16">
        <v>29714</v>
      </c>
      <c r="C148" s="2">
        <v>4086</v>
      </c>
      <c r="D148" s="105" t="s">
        <v>1557</v>
      </c>
      <c r="E148" s="106">
        <v>43707</v>
      </c>
      <c r="F148" s="3" t="s">
        <v>4</v>
      </c>
      <c r="G148" s="6" t="s">
        <v>1533</v>
      </c>
      <c r="H148" s="16">
        <v>1994</v>
      </c>
      <c r="I148" s="2" t="s">
        <v>126</v>
      </c>
      <c r="J148" s="107" t="str">
        <f t="shared" si="23"/>
        <v>"OKS Olesno"</v>
      </c>
      <c r="K148" s="107" t="str">
        <f t="shared" si="24"/>
        <v>"OKS Olesno"</v>
      </c>
      <c r="L148" s="5" t="s">
        <v>126</v>
      </c>
      <c r="N148" s="19" t="s">
        <v>548</v>
      </c>
      <c r="O148" s="19">
        <v>2684</v>
      </c>
      <c r="P148" s="19" t="s">
        <v>4</v>
      </c>
      <c r="Q148" s="19" t="s">
        <v>516</v>
      </c>
      <c r="R148" s="19">
        <v>19002</v>
      </c>
      <c r="S148" s="19" t="s">
        <v>127</v>
      </c>
      <c r="T148" s="19" t="s">
        <v>549</v>
      </c>
      <c r="U148" s="19" t="s">
        <v>550</v>
      </c>
      <c r="V148" s="19">
        <v>1969</v>
      </c>
      <c r="W148" s="19" t="s">
        <v>1</v>
      </c>
      <c r="X148" s="19" t="s">
        <v>15</v>
      </c>
      <c r="Y148" s="19" t="s">
        <v>126</v>
      </c>
      <c r="AA148" s="1" t="str">
        <f t="shared" si="25"/>
        <v>Coppin Fryderyk</v>
      </c>
      <c r="AB148" s="1">
        <f t="shared" si="27"/>
        <v>19002</v>
      </c>
      <c r="AC148" s="1">
        <f t="shared" si="28"/>
        <v>2684</v>
      </c>
      <c r="AD148" s="1" t="str">
        <f t="shared" si="29"/>
        <v>2018/2019</v>
      </c>
      <c r="AE148" s="1" t="str">
        <f t="shared" si="30"/>
        <v>2018-08-28</v>
      </c>
      <c r="AF148" s="1">
        <f t="shared" si="30"/>
        <v>19002</v>
      </c>
      <c r="AG148" s="1" t="str">
        <f t="shared" si="31"/>
        <v>S</v>
      </c>
      <c r="AH148" s="1">
        <f t="shared" si="33"/>
        <v>1969</v>
      </c>
      <c r="AI148" s="1" t="str">
        <f t="shared" si="33"/>
        <v>M</v>
      </c>
      <c r="AJ148" s="1" t="str">
        <f t="shared" si="33"/>
        <v>LUKS MGOKSiR Korfantów</v>
      </c>
      <c r="AK148" s="1" t="str">
        <f t="shared" si="26"/>
        <v>LUKS MGOKSiR Korfantów</v>
      </c>
      <c r="AL148" s="1" t="str">
        <f t="shared" si="32"/>
        <v>OPO</v>
      </c>
    </row>
    <row r="149" spans="1:38" ht="15.75">
      <c r="A149" s="8" t="s">
        <v>631</v>
      </c>
      <c r="B149" s="16">
        <v>44940</v>
      </c>
      <c r="C149" s="2">
        <v>3920</v>
      </c>
      <c r="D149" s="105" t="s">
        <v>1558</v>
      </c>
      <c r="E149" s="106">
        <v>43707</v>
      </c>
      <c r="F149" s="3" t="s">
        <v>1</v>
      </c>
      <c r="G149" s="6" t="s">
        <v>1517</v>
      </c>
      <c r="H149" s="16">
        <v>2003</v>
      </c>
      <c r="I149" s="2" t="s">
        <v>126</v>
      </c>
      <c r="J149" s="107" t="str">
        <f t="shared" si="23"/>
        <v>"STS Brynica ŁOK"</v>
      </c>
      <c r="K149" s="107" t="str">
        <f t="shared" si="24"/>
        <v>"STS Brynica ŁOK"</v>
      </c>
      <c r="L149" s="5" t="s">
        <v>126</v>
      </c>
      <c r="N149" s="19" t="s">
        <v>551</v>
      </c>
      <c r="O149" s="19">
        <v>2685</v>
      </c>
      <c r="P149" s="19" t="s">
        <v>1</v>
      </c>
      <c r="Q149" s="19" t="s">
        <v>516</v>
      </c>
      <c r="R149" s="19">
        <v>43813</v>
      </c>
      <c r="S149" s="19" t="s">
        <v>127</v>
      </c>
      <c r="T149" s="19" t="s">
        <v>552</v>
      </c>
      <c r="U149" s="19" t="s">
        <v>553</v>
      </c>
      <c r="V149" s="19">
        <v>2006</v>
      </c>
      <c r="W149" s="19" t="s">
        <v>1</v>
      </c>
      <c r="X149" s="19" t="s">
        <v>15</v>
      </c>
      <c r="Y149" s="19" t="s">
        <v>126</v>
      </c>
      <c r="AA149" s="1" t="str">
        <f t="shared" si="25"/>
        <v>Skirzewski Oskar</v>
      </c>
      <c r="AB149" s="1">
        <f t="shared" si="27"/>
        <v>43813</v>
      </c>
      <c r="AC149" s="1">
        <f t="shared" si="28"/>
        <v>2685</v>
      </c>
      <c r="AD149" s="1" t="str">
        <f t="shared" si="29"/>
        <v>2018/2019</v>
      </c>
      <c r="AE149" s="1" t="str">
        <f t="shared" si="30"/>
        <v>2018-08-28</v>
      </c>
      <c r="AF149" s="1">
        <f t="shared" si="30"/>
        <v>43813</v>
      </c>
      <c r="AG149" s="1" t="str">
        <f t="shared" si="31"/>
        <v>M</v>
      </c>
      <c r="AH149" s="1">
        <f t="shared" si="33"/>
        <v>2006</v>
      </c>
      <c r="AI149" s="1" t="str">
        <f t="shared" si="33"/>
        <v>M</v>
      </c>
      <c r="AJ149" s="1" t="str">
        <f t="shared" si="33"/>
        <v>LUKS MGOKSiR Korfantów</v>
      </c>
      <c r="AK149" s="1" t="str">
        <f t="shared" si="26"/>
        <v>LUKS MGOKSiR Korfantów</v>
      </c>
      <c r="AL149" s="1" t="str">
        <f t="shared" si="32"/>
        <v>OPO</v>
      </c>
    </row>
    <row r="150" spans="1:38" ht="15.75">
      <c r="A150" s="8" t="s">
        <v>743</v>
      </c>
      <c r="B150" s="16">
        <v>44387</v>
      </c>
      <c r="C150" s="2">
        <v>3919</v>
      </c>
      <c r="D150" s="105" t="s">
        <v>1559</v>
      </c>
      <c r="E150" s="106">
        <v>43707</v>
      </c>
      <c r="F150" s="3" t="s">
        <v>1</v>
      </c>
      <c r="G150" s="6" t="s">
        <v>1517</v>
      </c>
      <c r="H150" s="16">
        <v>2004</v>
      </c>
      <c r="I150" s="2" t="s">
        <v>126</v>
      </c>
      <c r="J150" s="107" t="str">
        <f t="shared" si="23"/>
        <v>"STS Brynica ŁOK"</v>
      </c>
      <c r="K150" s="107" t="str">
        <f t="shared" si="24"/>
        <v>"STS Brynica ŁOK"</v>
      </c>
      <c r="L150" s="5" t="s">
        <v>126</v>
      </c>
      <c r="N150" s="19" t="s">
        <v>555</v>
      </c>
      <c r="O150" s="19">
        <v>2774</v>
      </c>
      <c r="P150" s="19" t="s">
        <v>4</v>
      </c>
      <c r="Q150" s="19" t="s">
        <v>516</v>
      </c>
      <c r="R150" s="19">
        <v>49441</v>
      </c>
      <c r="S150" s="19"/>
      <c r="T150" s="19" t="s">
        <v>556</v>
      </c>
      <c r="U150" s="19" t="s">
        <v>557</v>
      </c>
      <c r="V150" s="19">
        <v>1973</v>
      </c>
      <c r="W150" s="19" t="s">
        <v>1</v>
      </c>
      <c r="X150" s="19" t="s">
        <v>10</v>
      </c>
      <c r="Y150" s="19" t="s">
        <v>126</v>
      </c>
      <c r="AA150" s="1" t="str">
        <f t="shared" si="25"/>
        <v>POLACZEK JERZY</v>
      </c>
      <c r="AB150" s="1">
        <f t="shared" si="27"/>
        <v>49441</v>
      </c>
      <c r="AC150" s="1">
        <f t="shared" si="28"/>
        <v>2774</v>
      </c>
      <c r="AD150" s="1" t="str">
        <f t="shared" si="29"/>
        <v>2018/2019</v>
      </c>
      <c r="AE150" s="1" t="str">
        <f t="shared" si="30"/>
        <v>2018-08-28</v>
      </c>
      <c r="AF150" s="1">
        <f t="shared" si="30"/>
        <v>49441</v>
      </c>
      <c r="AG150" s="1" t="str">
        <f t="shared" si="31"/>
        <v>S</v>
      </c>
      <c r="AH150" s="1">
        <f t="shared" si="33"/>
        <v>1973</v>
      </c>
      <c r="AI150" s="1" t="str">
        <f t="shared" si="33"/>
        <v>M</v>
      </c>
      <c r="AJ150" s="1" t="str">
        <f t="shared" si="33"/>
        <v>KS ORZEŁ Branice</v>
      </c>
      <c r="AK150" s="1" t="str">
        <f t="shared" si="26"/>
        <v>KS ORZEŁ Branice</v>
      </c>
      <c r="AL150" s="1" t="str">
        <f t="shared" si="32"/>
        <v>OPO</v>
      </c>
    </row>
    <row r="151" spans="1:38" ht="15.75">
      <c r="A151" s="8" t="s">
        <v>612</v>
      </c>
      <c r="B151" s="16">
        <v>45145</v>
      </c>
      <c r="C151" s="2">
        <v>3918</v>
      </c>
      <c r="D151" s="105" t="s">
        <v>1560</v>
      </c>
      <c r="E151" s="106">
        <v>43707</v>
      </c>
      <c r="F151" s="3" t="s">
        <v>1</v>
      </c>
      <c r="G151" s="6" t="s">
        <v>1517</v>
      </c>
      <c r="H151" s="16">
        <v>2007</v>
      </c>
      <c r="I151" s="2" t="s">
        <v>126</v>
      </c>
      <c r="J151" s="107" t="str">
        <f t="shared" si="23"/>
        <v>"STS Brynica ŁOK"</v>
      </c>
      <c r="K151" s="107" t="str">
        <f t="shared" si="24"/>
        <v>"STS Brynica ŁOK"</v>
      </c>
      <c r="L151" s="5" t="s">
        <v>126</v>
      </c>
      <c r="N151" s="19" t="s">
        <v>559</v>
      </c>
      <c r="O151" s="19">
        <v>2775</v>
      </c>
      <c r="P151" s="19" t="s">
        <v>4</v>
      </c>
      <c r="Q151" s="19" t="s">
        <v>516</v>
      </c>
      <c r="R151" s="19">
        <v>47933</v>
      </c>
      <c r="S151" s="19" t="s">
        <v>257</v>
      </c>
      <c r="T151" s="19" t="s">
        <v>560</v>
      </c>
      <c r="U151" s="19" t="s">
        <v>165</v>
      </c>
      <c r="V151" s="19">
        <v>1974</v>
      </c>
      <c r="W151" s="19" t="s">
        <v>1</v>
      </c>
      <c r="X151" s="19" t="s">
        <v>10</v>
      </c>
      <c r="Y151" s="19" t="s">
        <v>126</v>
      </c>
      <c r="AA151" s="1" t="str">
        <f t="shared" si="25"/>
        <v>Chylik Stanisław</v>
      </c>
      <c r="AB151" s="1">
        <f t="shared" si="27"/>
        <v>47933</v>
      </c>
      <c r="AC151" s="1">
        <f t="shared" si="28"/>
        <v>2775</v>
      </c>
      <c r="AD151" s="1" t="str">
        <f t="shared" si="29"/>
        <v>2018/2019</v>
      </c>
      <c r="AE151" s="1" t="str">
        <f t="shared" si="30"/>
        <v>2018-08-28</v>
      </c>
      <c r="AF151" s="1">
        <f t="shared" si="30"/>
        <v>47933</v>
      </c>
      <c r="AG151" s="1" t="str">
        <f t="shared" si="31"/>
        <v>S</v>
      </c>
      <c r="AH151" s="1">
        <f t="shared" si="33"/>
        <v>1974</v>
      </c>
      <c r="AI151" s="1" t="str">
        <f t="shared" si="33"/>
        <v>M</v>
      </c>
      <c r="AJ151" s="1" t="str">
        <f t="shared" si="33"/>
        <v>KS ORZEŁ Branice</v>
      </c>
      <c r="AK151" s="1" t="str">
        <f t="shared" si="26"/>
        <v>KS ORZEŁ Branice</v>
      </c>
      <c r="AL151" s="1" t="str">
        <f t="shared" si="32"/>
        <v>OPO</v>
      </c>
    </row>
    <row r="152" spans="1:38" ht="15.75">
      <c r="A152" s="8" t="s">
        <v>645</v>
      </c>
      <c r="B152" s="16">
        <v>49547</v>
      </c>
      <c r="C152" s="2">
        <v>3917</v>
      </c>
      <c r="D152" s="105" t="s">
        <v>1561</v>
      </c>
      <c r="E152" s="106">
        <v>43707</v>
      </c>
      <c r="F152" s="3" t="s">
        <v>1</v>
      </c>
      <c r="G152" s="15" t="s">
        <v>1517</v>
      </c>
      <c r="H152" s="16">
        <v>2010</v>
      </c>
      <c r="I152" s="2" t="s">
        <v>126</v>
      </c>
      <c r="J152" s="107" t="str">
        <f t="shared" si="23"/>
        <v>"STS Brynica ŁOK"</v>
      </c>
      <c r="K152" s="107" t="str">
        <f t="shared" si="24"/>
        <v>"STS Brynica ŁOK"</v>
      </c>
      <c r="L152" s="7" t="s">
        <v>126</v>
      </c>
      <c r="N152" s="19" t="s">
        <v>562</v>
      </c>
      <c r="O152" s="19">
        <v>2776</v>
      </c>
      <c r="P152" s="19" t="s">
        <v>4</v>
      </c>
      <c r="Q152" s="19" t="s">
        <v>516</v>
      </c>
      <c r="R152" s="19">
        <v>47934</v>
      </c>
      <c r="S152" s="19" t="s">
        <v>257</v>
      </c>
      <c r="T152" s="19" t="s">
        <v>563</v>
      </c>
      <c r="U152" s="19" t="s">
        <v>212</v>
      </c>
      <c r="V152" s="19">
        <v>1965</v>
      </c>
      <c r="W152" s="19" t="s">
        <v>1</v>
      </c>
      <c r="X152" s="19" t="s">
        <v>10</v>
      </c>
      <c r="Y152" s="19" t="s">
        <v>126</v>
      </c>
      <c r="AA152" s="1" t="str">
        <f t="shared" si="25"/>
        <v>Hradil Jarosław</v>
      </c>
      <c r="AB152" s="1">
        <f t="shared" si="27"/>
        <v>47934</v>
      </c>
      <c r="AC152" s="1">
        <f t="shared" si="28"/>
        <v>2776</v>
      </c>
      <c r="AD152" s="1" t="str">
        <f t="shared" si="29"/>
        <v>2018/2019</v>
      </c>
      <c r="AE152" s="1" t="str">
        <f t="shared" si="30"/>
        <v>2018-08-28</v>
      </c>
      <c r="AF152" s="1">
        <f t="shared" si="30"/>
        <v>47934</v>
      </c>
      <c r="AG152" s="1" t="str">
        <f t="shared" si="31"/>
        <v>S</v>
      </c>
      <c r="AH152" s="1">
        <f t="shared" si="33"/>
        <v>1965</v>
      </c>
      <c r="AI152" s="1" t="str">
        <f t="shared" si="33"/>
        <v>M</v>
      </c>
      <c r="AJ152" s="1" t="str">
        <f t="shared" si="33"/>
        <v>KS ORZEŁ Branice</v>
      </c>
      <c r="AK152" s="1" t="str">
        <f t="shared" si="26"/>
        <v>KS ORZEŁ Branice</v>
      </c>
      <c r="AL152" s="1" t="str">
        <f t="shared" si="32"/>
        <v>OPO</v>
      </c>
    </row>
    <row r="153" spans="1:38" ht="15.75">
      <c r="A153" s="109" t="s">
        <v>1562</v>
      </c>
      <c r="B153" s="110">
        <v>52009</v>
      </c>
      <c r="C153" s="15">
        <v>3916</v>
      </c>
      <c r="D153" s="105" t="s">
        <v>1563</v>
      </c>
      <c r="E153" s="106">
        <v>43707</v>
      </c>
      <c r="F153" s="3" t="s">
        <v>1</v>
      </c>
      <c r="G153" s="15" t="s">
        <v>1517</v>
      </c>
      <c r="H153" s="110">
        <v>2007</v>
      </c>
      <c r="I153" s="15" t="s">
        <v>126</v>
      </c>
      <c r="J153" s="107" t="str">
        <f t="shared" si="23"/>
        <v>"STS Brynica ŁOK"</v>
      </c>
      <c r="K153" s="107" t="str">
        <f t="shared" si="24"/>
        <v>"STS Brynica ŁOK"</v>
      </c>
      <c r="L153" s="7" t="s">
        <v>126</v>
      </c>
      <c r="N153" s="19" t="s">
        <v>565</v>
      </c>
      <c r="O153" s="19">
        <v>2777</v>
      </c>
      <c r="P153" s="19" t="s">
        <v>4</v>
      </c>
      <c r="Q153" s="19" t="s">
        <v>516</v>
      </c>
      <c r="R153" s="19">
        <v>25337</v>
      </c>
      <c r="S153" s="19" t="s">
        <v>127</v>
      </c>
      <c r="T153" s="19" t="s">
        <v>566</v>
      </c>
      <c r="U153" s="19" t="s">
        <v>352</v>
      </c>
      <c r="V153" s="19">
        <v>1957</v>
      </c>
      <c r="W153" s="19" t="s">
        <v>1</v>
      </c>
      <c r="X153" s="19" t="s">
        <v>10</v>
      </c>
      <c r="Y153" s="19" t="s">
        <v>126</v>
      </c>
      <c r="AA153" s="1" t="str">
        <f t="shared" si="25"/>
        <v>Szeliga Aleksander</v>
      </c>
      <c r="AB153" s="1">
        <f t="shared" si="27"/>
        <v>25337</v>
      </c>
      <c r="AC153" s="1">
        <f t="shared" si="28"/>
        <v>2777</v>
      </c>
      <c r="AD153" s="1" t="str">
        <f t="shared" si="29"/>
        <v>2018/2019</v>
      </c>
      <c r="AE153" s="1" t="str">
        <f t="shared" si="30"/>
        <v>2018-08-28</v>
      </c>
      <c r="AF153" s="1">
        <f t="shared" si="30"/>
        <v>25337</v>
      </c>
      <c r="AG153" s="1" t="str">
        <f t="shared" si="31"/>
        <v>S</v>
      </c>
      <c r="AH153" s="1">
        <f t="shared" si="33"/>
        <v>1957</v>
      </c>
      <c r="AI153" s="1" t="str">
        <f t="shared" si="33"/>
        <v>M</v>
      </c>
      <c r="AJ153" s="1" t="str">
        <f t="shared" si="33"/>
        <v>KS ORZEŁ Branice</v>
      </c>
      <c r="AK153" s="1" t="str">
        <f t="shared" si="26"/>
        <v>KS ORZEŁ Branice</v>
      </c>
      <c r="AL153" s="1" t="str">
        <f t="shared" si="32"/>
        <v>OPO</v>
      </c>
    </row>
    <row r="154" spans="1:38" ht="15.75">
      <c r="A154" s="8" t="s">
        <v>1564</v>
      </c>
      <c r="B154" s="16">
        <v>52008</v>
      </c>
      <c r="C154" s="2">
        <v>3915</v>
      </c>
      <c r="D154" s="105" t="s">
        <v>1565</v>
      </c>
      <c r="E154" s="106">
        <v>43707</v>
      </c>
      <c r="F154" s="3" t="s">
        <v>1</v>
      </c>
      <c r="G154" s="6" t="s">
        <v>1517</v>
      </c>
      <c r="H154" s="16">
        <v>2010</v>
      </c>
      <c r="I154" s="2" t="s">
        <v>126</v>
      </c>
      <c r="J154" s="107" t="str">
        <f t="shared" si="23"/>
        <v>"STS Brynica ŁOK"</v>
      </c>
      <c r="K154" s="107" t="str">
        <f t="shared" si="24"/>
        <v>"STS Brynica ŁOK"</v>
      </c>
      <c r="L154" s="5" t="s">
        <v>126</v>
      </c>
      <c r="N154" s="19" t="s">
        <v>568</v>
      </c>
      <c r="O154" s="19">
        <v>2778</v>
      </c>
      <c r="P154" s="19" t="s">
        <v>4</v>
      </c>
      <c r="Q154" s="19" t="s">
        <v>516</v>
      </c>
      <c r="R154" s="19">
        <v>45303</v>
      </c>
      <c r="S154" s="19" t="s">
        <v>257</v>
      </c>
      <c r="T154" s="19" t="s">
        <v>569</v>
      </c>
      <c r="U154" s="19" t="s">
        <v>570</v>
      </c>
      <c r="V154" s="19">
        <v>1973</v>
      </c>
      <c r="W154" s="19" t="s">
        <v>1</v>
      </c>
      <c r="X154" s="19" t="s">
        <v>10</v>
      </c>
      <c r="Y154" s="19" t="s">
        <v>126</v>
      </c>
      <c r="AA154" s="1" t="str">
        <f t="shared" si="25"/>
        <v>Szimek Ryszard</v>
      </c>
      <c r="AB154" s="1">
        <f t="shared" si="27"/>
        <v>45303</v>
      </c>
      <c r="AC154" s="1">
        <f t="shared" si="28"/>
        <v>2778</v>
      </c>
      <c r="AD154" s="1" t="str">
        <f t="shared" si="29"/>
        <v>2018/2019</v>
      </c>
      <c r="AE154" s="1" t="str">
        <f t="shared" si="30"/>
        <v>2018-08-28</v>
      </c>
      <c r="AF154" s="1">
        <f t="shared" si="30"/>
        <v>45303</v>
      </c>
      <c r="AG154" s="1" t="str">
        <f t="shared" si="31"/>
        <v>S</v>
      </c>
      <c r="AH154" s="1">
        <f t="shared" si="33"/>
        <v>1973</v>
      </c>
      <c r="AI154" s="1" t="str">
        <f t="shared" si="33"/>
        <v>M</v>
      </c>
      <c r="AJ154" s="1" t="str">
        <f t="shared" si="33"/>
        <v>KS ORZEŁ Branice</v>
      </c>
      <c r="AK154" s="1" t="str">
        <f t="shared" si="26"/>
        <v>KS ORZEŁ Branice</v>
      </c>
      <c r="AL154" s="1" t="str">
        <f t="shared" si="32"/>
        <v>OPO</v>
      </c>
    </row>
    <row r="155" spans="1:38" ht="15.75">
      <c r="A155" s="109" t="s">
        <v>1566</v>
      </c>
      <c r="B155" s="110">
        <v>52007</v>
      </c>
      <c r="C155" s="15">
        <v>3914</v>
      </c>
      <c r="D155" s="105" t="s">
        <v>1567</v>
      </c>
      <c r="E155" s="106">
        <v>43707</v>
      </c>
      <c r="F155" s="3" t="s">
        <v>1</v>
      </c>
      <c r="G155" s="6" t="s">
        <v>1517</v>
      </c>
      <c r="H155" s="110">
        <v>2007</v>
      </c>
      <c r="I155" s="15" t="s">
        <v>126</v>
      </c>
      <c r="J155" s="107" t="str">
        <f t="shared" si="23"/>
        <v>"STS Brynica ŁOK"</v>
      </c>
      <c r="K155" s="107" t="str">
        <f t="shared" si="24"/>
        <v>"STS Brynica ŁOK"</v>
      </c>
      <c r="L155" s="5" t="s">
        <v>126</v>
      </c>
      <c r="N155" s="19" t="s">
        <v>572</v>
      </c>
      <c r="O155" s="19">
        <v>2779</v>
      </c>
      <c r="P155" s="19" t="s">
        <v>4</v>
      </c>
      <c r="Q155" s="19" t="s">
        <v>516</v>
      </c>
      <c r="R155" s="19">
        <v>25338</v>
      </c>
      <c r="S155" s="19" t="s">
        <v>127</v>
      </c>
      <c r="T155" s="19" t="s">
        <v>573</v>
      </c>
      <c r="U155" s="19" t="s">
        <v>135</v>
      </c>
      <c r="V155" s="19">
        <v>1980</v>
      </c>
      <c r="W155" s="19" t="s">
        <v>9</v>
      </c>
      <c r="X155" s="19" t="s">
        <v>10</v>
      </c>
      <c r="Y155" s="19" t="s">
        <v>126</v>
      </c>
      <c r="AA155" s="1" t="str">
        <f t="shared" si="25"/>
        <v>Walo Katarzyna</v>
      </c>
      <c r="AB155" s="1">
        <f t="shared" si="27"/>
        <v>25338</v>
      </c>
      <c r="AC155" s="1">
        <f t="shared" si="28"/>
        <v>2779</v>
      </c>
      <c r="AD155" s="1" t="str">
        <f t="shared" si="29"/>
        <v>2018/2019</v>
      </c>
      <c r="AE155" s="1" t="str">
        <f t="shared" si="30"/>
        <v>2018-08-28</v>
      </c>
      <c r="AF155" s="1">
        <f t="shared" si="30"/>
        <v>25338</v>
      </c>
      <c r="AG155" s="1" t="str">
        <f t="shared" si="31"/>
        <v>S</v>
      </c>
      <c r="AH155" s="1">
        <f t="shared" si="33"/>
        <v>1980</v>
      </c>
      <c r="AI155" s="1" t="str">
        <f t="shared" si="33"/>
        <v>K</v>
      </c>
      <c r="AJ155" s="1" t="str">
        <f t="shared" si="33"/>
        <v>KS ORZEŁ Branice</v>
      </c>
      <c r="AK155" s="1" t="str">
        <f t="shared" si="26"/>
        <v>KS ORZEŁ Branice</v>
      </c>
      <c r="AL155" s="1" t="str">
        <f t="shared" si="32"/>
        <v>OPO</v>
      </c>
    </row>
    <row r="156" spans="1:38" ht="15.75">
      <c r="A156" s="9" t="s">
        <v>1004</v>
      </c>
      <c r="B156" s="16">
        <v>32271</v>
      </c>
      <c r="C156" s="2">
        <v>3911</v>
      </c>
      <c r="D156" s="105" t="s">
        <v>1568</v>
      </c>
      <c r="E156" s="106">
        <v>43707</v>
      </c>
      <c r="F156" s="3" t="s">
        <v>1006</v>
      </c>
      <c r="G156" s="6" t="s">
        <v>1569</v>
      </c>
      <c r="H156" s="11">
        <v>1998</v>
      </c>
      <c r="I156" s="2" t="s">
        <v>126</v>
      </c>
      <c r="J156" s="107" t="str">
        <f t="shared" si="23"/>
        <v>"niestowarzyszony woj. opolskie"</v>
      </c>
      <c r="K156" s="107" t="str">
        <f t="shared" si="24"/>
        <v>"niestowarzyszony woj. opolskie"</v>
      </c>
      <c r="L156" s="5" t="s">
        <v>126</v>
      </c>
      <c r="N156" s="19" t="s">
        <v>575</v>
      </c>
      <c r="O156" s="19">
        <v>2780</v>
      </c>
      <c r="P156" s="19" t="s">
        <v>4</v>
      </c>
      <c r="Q156" s="19" t="s">
        <v>516</v>
      </c>
      <c r="R156" s="19">
        <v>45304</v>
      </c>
      <c r="S156" s="19" t="s">
        <v>257</v>
      </c>
      <c r="T156" s="19" t="s">
        <v>576</v>
      </c>
      <c r="U156" s="19" t="s">
        <v>212</v>
      </c>
      <c r="V156" s="19">
        <v>1950</v>
      </c>
      <c r="W156" s="19" t="s">
        <v>1</v>
      </c>
      <c r="X156" s="19" t="s">
        <v>10</v>
      </c>
      <c r="Y156" s="19" t="s">
        <v>126</v>
      </c>
      <c r="AA156" s="1" t="str">
        <f t="shared" si="25"/>
        <v>Wybiral Jarosław</v>
      </c>
      <c r="AB156" s="1">
        <f t="shared" si="27"/>
        <v>45304</v>
      </c>
      <c r="AC156" s="1">
        <f t="shared" si="28"/>
        <v>2780</v>
      </c>
      <c r="AD156" s="1" t="str">
        <f t="shared" si="29"/>
        <v>2018/2019</v>
      </c>
      <c r="AE156" s="1" t="str">
        <f t="shared" si="30"/>
        <v>2018-08-28</v>
      </c>
      <c r="AF156" s="1">
        <f t="shared" si="30"/>
        <v>45304</v>
      </c>
      <c r="AG156" s="1" t="str">
        <f t="shared" si="31"/>
        <v>S</v>
      </c>
      <c r="AH156" s="1">
        <f t="shared" si="33"/>
        <v>1950</v>
      </c>
      <c r="AI156" s="1" t="str">
        <f t="shared" si="33"/>
        <v>M</v>
      </c>
      <c r="AJ156" s="1" t="str">
        <f t="shared" si="33"/>
        <v>KS ORZEŁ Branice</v>
      </c>
      <c r="AK156" s="1" t="str">
        <f t="shared" si="26"/>
        <v>KS ORZEŁ Branice</v>
      </c>
      <c r="AL156" s="1" t="str">
        <f t="shared" si="32"/>
        <v>OPO</v>
      </c>
    </row>
    <row r="157" spans="1:38" ht="15.75">
      <c r="A157" s="8" t="s">
        <v>1010</v>
      </c>
      <c r="B157" s="16">
        <v>29055</v>
      </c>
      <c r="C157" s="2">
        <v>3910</v>
      </c>
      <c r="D157" s="105" t="s">
        <v>1570</v>
      </c>
      <c r="E157" s="106">
        <v>43707</v>
      </c>
      <c r="F157" s="3" t="s">
        <v>1006</v>
      </c>
      <c r="G157" s="6" t="s">
        <v>1569</v>
      </c>
      <c r="H157" s="16">
        <v>1998</v>
      </c>
      <c r="I157" s="2" t="s">
        <v>126</v>
      </c>
      <c r="J157" s="107" t="str">
        <f t="shared" si="23"/>
        <v>"niestowarzyszony woj. opolskie"</v>
      </c>
      <c r="K157" s="107" t="str">
        <f t="shared" si="24"/>
        <v>"niestowarzyszony woj. opolskie"</v>
      </c>
      <c r="L157" s="5" t="s">
        <v>126</v>
      </c>
      <c r="N157" s="19" t="s">
        <v>577</v>
      </c>
      <c r="O157" s="19">
        <v>3377</v>
      </c>
      <c r="P157" s="19" t="s">
        <v>4</v>
      </c>
      <c r="Q157" s="19" t="s">
        <v>516</v>
      </c>
      <c r="R157" s="19">
        <v>49520</v>
      </c>
      <c r="S157" s="19" t="s">
        <v>127</v>
      </c>
      <c r="T157" s="19" t="s">
        <v>578</v>
      </c>
      <c r="U157" s="19" t="s">
        <v>579</v>
      </c>
      <c r="V157" s="19">
        <v>1946</v>
      </c>
      <c r="W157" s="19" t="s">
        <v>1</v>
      </c>
      <c r="X157" s="19" t="s">
        <v>10</v>
      </c>
      <c r="Y157" s="19" t="s">
        <v>126</v>
      </c>
      <c r="AA157" s="1" t="str">
        <f t="shared" si="25"/>
        <v>Wichniak Zdenek</v>
      </c>
      <c r="AB157" s="1">
        <f t="shared" si="27"/>
        <v>49520</v>
      </c>
      <c r="AC157" s="1">
        <f t="shared" si="28"/>
        <v>3377</v>
      </c>
      <c r="AD157" s="1" t="str">
        <f t="shared" si="29"/>
        <v>2018/2019</v>
      </c>
      <c r="AE157" s="1" t="str">
        <f t="shared" si="30"/>
        <v>2018-08-28</v>
      </c>
      <c r="AF157" s="1">
        <f t="shared" si="30"/>
        <v>49520</v>
      </c>
      <c r="AG157" s="1" t="str">
        <f t="shared" si="31"/>
        <v>S</v>
      </c>
      <c r="AH157" s="1">
        <f t="shared" si="33"/>
        <v>1946</v>
      </c>
      <c r="AI157" s="1" t="str">
        <f t="shared" si="33"/>
        <v>M</v>
      </c>
      <c r="AJ157" s="1" t="str">
        <f t="shared" si="33"/>
        <v>KS ORZEŁ Branice</v>
      </c>
      <c r="AK157" s="1" t="str">
        <f t="shared" si="26"/>
        <v>KS ORZEŁ Branice</v>
      </c>
      <c r="AL157" s="1" t="str">
        <f t="shared" si="32"/>
        <v>OPO</v>
      </c>
    </row>
    <row r="158" spans="1:38" ht="15.75">
      <c r="A158" s="8" t="s">
        <v>798</v>
      </c>
      <c r="B158" s="16">
        <v>45577</v>
      </c>
      <c r="C158" s="2">
        <v>3417</v>
      </c>
      <c r="D158" s="105" t="s">
        <v>1571</v>
      </c>
      <c r="E158" s="106">
        <v>43706</v>
      </c>
      <c r="F158" s="3" t="s">
        <v>1</v>
      </c>
      <c r="G158" s="6" t="s">
        <v>1572</v>
      </c>
      <c r="H158" s="16">
        <v>2008</v>
      </c>
      <c r="I158" s="2" t="s">
        <v>126</v>
      </c>
      <c r="J158" s="107" t="str">
        <f t="shared" si="23"/>
        <v>"AZS PWSZ Nysa"</v>
      </c>
      <c r="K158" s="107" t="str">
        <f t="shared" si="24"/>
        <v>"AZS PWSZ Nysa"</v>
      </c>
      <c r="L158" s="5" t="s">
        <v>126</v>
      </c>
      <c r="N158" s="19" t="s">
        <v>582</v>
      </c>
      <c r="O158" s="19">
        <v>3499</v>
      </c>
      <c r="P158" s="19" t="s">
        <v>1</v>
      </c>
      <c r="Q158" s="19" t="s">
        <v>581</v>
      </c>
      <c r="R158" s="19">
        <v>46532</v>
      </c>
      <c r="S158" s="19" t="s">
        <v>127</v>
      </c>
      <c r="T158" s="19" t="s">
        <v>583</v>
      </c>
      <c r="U158" s="19" t="s">
        <v>584</v>
      </c>
      <c r="V158" s="19">
        <v>2001</v>
      </c>
      <c r="W158" s="19" t="s">
        <v>9</v>
      </c>
      <c r="X158" s="19" t="s">
        <v>17</v>
      </c>
      <c r="Y158" s="19" t="s">
        <v>126</v>
      </c>
      <c r="AA158" s="1" t="str">
        <f t="shared" si="25"/>
        <v>Woźnik Aleksandra</v>
      </c>
      <c r="AB158" s="1">
        <f t="shared" si="27"/>
        <v>46532</v>
      </c>
      <c r="AC158" s="1">
        <f t="shared" si="28"/>
        <v>3499</v>
      </c>
      <c r="AD158" s="1" t="str">
        <f t="shared" si="29"/>
        <v>2018/2019</v>
      </c>
      <c r="AE158" s="1" t="str">
        <f t="shared" si="30"/>
        <v>2018-08-29</v>
      </c>
      <c r="AF158" s="1">
        <f t="shared" si="30"/>
        <v>46532</v>
      </c>
      <c r="AG158" s="1" t="str">
        <f t="shared" si="31"/>
        <v>M</v>
      </c>
      <c r="AH158" s="1">
        <f t="shared" si="33"/>
        <v>2001</v>
      </c>
      <c r="AI158" s="1" t="str">
        <f t="shared" si="33"/>
        <v>K</v>
      </c>
      <c r="AJ158" s="1" t="str">
        <f t="shared" si="33"/>
        <v>LZS Kujakowice</v>
      </c>
      <c r="AK158" s="1" t="str">
        <f t="shared" si="26"/>
        <v>LZS Kujakowice</v>
      </c>
      <c r="AL158" s="1" t="str">
        <f t="shared" si="32"/>
        <v>OPO</v>
      </c>
    </row>
    <row r="159" spans="1:38" ht="15.75">
      <c r="A159" s="9" t="s">
        <v>794</v>
      </c>
      <c r="B159" s="16">
        <v>45576</v>
      </c>
      <c r="C159" s="2">
        <v>3416</v>
      </c>
      <c r="D159" s="105" t="s">
        <v>1573</v>
      </c>
      <c r="E159" s="106">
        <v>43706</v>
      </c>
      <c r="F159" s="3" t="s">
        <v>1</v>
      </c>
      <c r="G159" s="6" t="s">
        <v>1572</v>
      </c>
      <c r="H159" s="11">
        <v>2006</v>
      </c>
      <c r="I159" s="2" t="s">
        <v>126</v>
      </c>
      <c r="J159" s="107" t="str">
        <f t="shared" si="23"/>
        <v>"AZS PWSZ Nysa"</v>
      </c>
      <c r="K159" s="107" t="str">
        <f t="shared" si="24"/>
        <v>"AZS PWSZ Nysa"</v>
      </c>
      <c r="L159" s="5" t="s">
        <v>126</v>
      </c>
      <c r="N159" s="19" t="s">
        <v>586</v>
      </c>
      <c r="O159" s="19">
        <v>3500</v>
      </c>
      <c r="P159" s="19" t="s">
        <v>1</v>
      </c>
      <c r="Q159" s="19" t="s">
        <v>581</v>
      </c>
      <c r="R159" s="19">
        <v>41962</v>
      </c>
      <c r="S159" s="19" t="s">
        <v>127</v>
      </c>
      <c r="T159" s="19" t="s">
        <v>587</v>
      </c>
      <c r="U159" s="19" t="s">
        <v>324</v>
      </c>
      <c r="V159" s="19">
        <v>2006</v>
      </c>
      <c r="W159" s="19" t="s">
        <v>1</v>
      </c>
      <c r="X159" s="19" t="s">
        <v>17</v>
      </c>
      <c r="Y159" s="19" t="s">
        <v>126</v>
      </c>
      <c r="AA159" s="1" t="str">
        <f t="shared" si="25"/>
        <v>Langner Łukasz</v>
      </c>
      <c r="AB159" s="1">
        <f t="shared" si="27"/>
        <v>41962</v>
      </c>
      <c r="AC159" s="1">
        <f t="shared" si="28"/>
        <v>3500</v>
      </c>
      <c r="AD159" s="1" t="str">
        <f t="shared" si="29"/>
        <v>2018/2019</v>
      </c>
      <c r="AE159" s="1" t="str">
        <f t="shared" si="30"/>
        <v>2018-08-29</v>
      </c>
      <c r="AF159" s="1">
        <f t="shared" si="30"/>
        <v>41962</v>
      </c>
      <c r="AG159" s="1" t="str">
        <f t="shared" si="31"/>
        <v>M</v>
      </c>
      <c r="AH159" s="1">
        <f t="shared" si="33"/>
        <v>2006</v>
      </c>
      <c r="AI159" s="1" t="str">
        <f t="shared" si="33"/>
        <v>M</v>
      </c>
      <c r="AJ159" s="1" t="str">
        <f t="shared" si="33"/>
        <v>LZS Kujakowice</v>
      </c>
      <c r="AK159" s="1" t="str">
        <f t="shared" si="26"/>
        <v>LZS Kujakowice</v>
      </c>
      <c r="AL159" s="1" t="str">
        <f t="shared" si="32"/>
        <v>OPO</v>
      </c>
    </row>
    <row r="160" spans="1:38" ht="15.75">
      <c r="A160" s="8" t="s">
        <v>815</v>
      </c>
      <c r="B160" s="16">
        <v>25312</v>
      </c>
      <c r="C160" s="2">
        <v>3415</v>
      </c>
      <c r="D160" s="105" t="s">
        <v>1574</v>
      </c>
      <c r="E160" s="106">
        <v>43706</v>
      </c>
      <c r="F160" s="3" t="s">
        <v>4</v>
      </c>
      <c r="G160" s="6" t="s">
        <v>1572</v>
      </c>
      <c r="H160" s="16">
        <v>1963</v>
      </c>
      <c r="I160" s="2" t="s">
        <v>126</v>
      </c>
      <c r="J160" s="107" t="str">
        <f t="shared" si="23"/>
        <v>"AZS PWSZ Nysa"</v>
      </c>
      <c r="K160" s="107" t="str">
        <f t="shared" si="24"/>
        <v>"AZS PWSZ Nysa"</v>
      </c>
      <c r="L160" s="5" t="s">
        <v>126</v>
      </c>
      <c r="N160" s="19" t="s">
        <v>589</v>
      </c>
      <c r="O160" s="19">
        <v>3501</v>
      </c>
      <c r="P160" s="19" t="s">
        <v>1</v>
      </c>
      <c r="Q160" s="19" t="s">
        <v>581</v>
      </c>
      <c r="R160" s="19">
        <v>42674</v>
      </c>
      <c r="S160" s="19" t="s">
        <v>127</v>
      </c>
      <c r="T160" s="19" t="s">
        <v>587</v>
      </c>
      <c r="U160" s="19" t="s">
        <v>590</v>
      </c>
      <c r="V160" s="19">
        <v>2002</v>
      </c>
      <c r="W160" s="19" t="s">
        <v>1</v>
      </c>
      <c r="X160" s="19" t="s">
        <v>17</v>
      </c>
      <c r="Y160" s="19" t="s">
        <v>126</v>
      </c>
      <c r="AA160" s="1" t="str">
        <f t="shared" si="25"/>
        <v>Langner Dominik</v>
      </c>
      <c r="AB160" s="1">
        <f t="shared" si="27"/>
        <v>42674</v>
      </c>
      <c r="AC160" s="1">
        <f t="shared" si="28"/>
        <v>3501</v>
      </c>
      <c r="AD160" s="1" t="str">
        <f t="shared" si="29"/>
        <v>2018/2019</v>
      </c>
      <c r="AE160" s="1" t="str">
        <f t="shared" si="30"/>
        <v>2018-08-29</v>
      </c>
      <c r="AF160" s="1">
        <f t="shared" si="30"/>
        <v>42674</v>
      </c>
      <c r="AG160" s="1" t="str">
        <f t="shared" si="31"/>
        <v>M</v>
      </c>
      <c r="AH160" s="1">
        <f t="shared" si="33"/>
        <v>2002</v>
      </c>
      <c r="AI160" s="1" t="str">
        <f t="shared" si="33"/>
        <v>M</v>
      </c>
      <c r="AJ160" s="1" t="str">
        <f t="shared" si="33"/>
        <v>LZS Kujakowice</v>
      </c>
      <c r="AK160" s="1" t="str">
        <f t="shared" si="26"/>
        <v>LZS Kujakowice</v>
      </c>
      <c r="AL160" s="1" t="str">
        <f t="shared" si="32"/>
        <v>OPO</v>
      </c>
    </row>
    <row r="161" spans="1:38" ht="15.75">
      <c r="A161" s="9" t="s">
        <v>822</v>
      </c>
      <c r="B161" s="16">
        <v>31067</v>
      </c>
      <c r="C161" s="2">
        <v>3414</v>
      </c>
      <c r="D161" s="105" t="s">
        <v>1575</v>
      </c>
      <c r="E161" s="106">
        <v>43706</v>
      </c>
      <c r="F161" s="3" t="s">
        <v>4</v>
      </c>
      <c r="G161" s="6" t="s">
        <v>1572</v>
      </c>
      <c r="H161" s="11">
        <v>1960</v>
      </c>
      <c r="I161" s="2" t="s">
        <v>126</v>
      </c>
      <c r="J161" s="107" t="str">
        <f t="shared" si="23"/>
        <v>"AZS PWSZ Nysa"</v>
      </c>
      <c r="K161" s="107" t="str">
        <f t="shared" si="24"/>
        <v>"AZS PWSZ Nysa"</v>
      </c>
      <c r="L161" s="5" t="s">
        <v>126</v>
      </c>
      <c r="N161" s="19" t="s">
        <v>592</v>
      </c>
      <c r="O161" s="19">
        <v>3502</v>
      </c>
      <c r="P161" s="19" t="s">
        <v>4</v>
      </c>
      <c r="Q161" s="19" t="s">
        <v>581</v>
      </c>
      <c r="R161" s="19">
        <v>49537</v>
      </c>
      <c r="S161" s="19"/>
      <c r="T161" s="19" t="s">
        <v>593</v>
      </c>
      <c r="U161" s="19" t="s">
        <v>189</v>
      </c>
      <c r="V161" s="19">
        <v>1982</v>
      </c>
      <c r="W161" s="19" t="s">
        <v>1</v>
      </c>
      <c r="X161" s="19" t="s">
        <v>17</v>
      </c>
      <c r="Y161" s="19" t="s">
        <v>126</v>
      </c>
      <c r="AA161" s="1" t="str">
        <f t="shared" si="25"/>
        <v>Bartnik Przemysław</v>
      </c>
      <c r="AB161" s="1">
        <f t="shared" si="27"/>
        <v>49537</v>
      </c>
      <c r="AC161" s="1">
        <f t="shared" si="28"/>
        <v>3502</v>
      </c>
      <c r="AD161" s="1" t="str">
        <f t="shared" si="29"/>
        <v>2018/2019</v>
      </c>
      <c r="AE161" s="1" t="str">
        <f t="shared" si="30"/>
        <v>2018-08-29</v>
      </c>
      <c r="AF161" s="1">
        <f t="shared" si="30"/>
        <v>49537</v>
      </c>
      <c r="AG161" s="1" t="str">
        <f t="shared" si="31"/>
        <v>S</v>
      </c>
      <c r="AH161" s="1">
        <f t="shared" si="33"/>
        <v>1982</v>
      </c>
      <c r="AI161" s="1" t="str">
        <f t="shared" si="33"/>
        <v>M</v>
      </c>
      <c r="AJ161" s="1" t="str">
        <f t="shared" si="33"/>
        <v>LZS Kujakowice</v>
      </c>
      <c r="AK161" s="1" t="str">
        <f t="shared" si="26"/>
        <v>LZS Kujakowice</v>
      </c>
      <c r="AL161" s="1" t="str">
        <f t="shared" si="32"/>
        <v>OPO</v>
      </c>
    </row>
    <row r="162" spans="1:38" ht="15.75">
      <c r="A162" s="9" t="s">
        <v>818</v>
      </c>
      <c r="B162" s="16">
        <v>27261</v>
      </c>
      <c r="C162" s="2">
        <v>3413</v>
      </c>
      <c r="D162" s="105" t="s">
        <v>1576</v>
      </c>
      <c r="E162" s="106">
        <v>43706</v>
      </c>
      <c r="F162" s="3" t="s">
        <v>4</v>
      </c>
      <c r="G162" s="6" t="s">
        <v>1572</v>
      </c>
      <c r="H162" s="11">
        <v>1966</v>
      </c>
      <c r="I162" s="2" t="s">
        <v>126</v>
      </c>
      <c r="J162" s="107" t="str">
        <f t="shared" si="23"/>
        <v>"AZS PWSZ Nysa"</v>
      </c>
      <c r="K162" s="107" t="str">
        <f t="shared" si="24"/>
        <v>"AZS PWSZ Nysa"</v>
      </c>
      <c r="L162" s="5" t="s">
        <v>126</v>
      </c>
      <c r="N162" s="19" t="s">
        <v>596</v>
      </c>
      <c r="O162" s="19">
        <v>3544</v>
      </c>
      <c r="P162" s="19" t="s">
        <v>4</v>
      </c>
      <c r="Q162" s="19" t="s">
        <v>595</v>
      </c>
      <c r="R162" s="19">
        <v>12985</v>
      </c>
      <c r="S162" s="19" t="s">
        <v>127</v>
      </c>
      <c r="T162" s="19" t="s">
        <v>597</v>
      </c>
      <c r="U162" s="19" t="s">
        <v>476</v>
      </c>
      <c r="V162" s="19">
        <v>1946</v>
      </c>
      <c r="W162" s="19" t="s">
        <v>1</v>
      </c>
      <c r="X162" s="19" t="s">
        <v>20</v>
      </c>
      <c r="Y162" s="19" t="s">
        <v>126</v>
      </c>
      <c r="AA162" s="1" t="str">
        <f t="shared" si="25"/>
        <v>Krzyżanowski Wojciech</v>
      </c>
      <c r="AB162" s="1">
        <f t="shared" si="27"/>
        <v>12985</v>
      </c>
      <c r="AC162" s="1">
        <f t="shared" si="28"/>
        <v>3544</v>
      </c>
      <c r="AD162" s="1" t="str">
        <f t="shared" si="29"/>
        <v>2018/2019</v>
      </c>
      <c r="AE162" s="1" t="str">
        <f t="shared" si="30"/>
        <v>2018-08-30</v>
      </c>
      <c r="AF162" s="1">
        <f t="shared" si="30"/>
        <v>12985</v>
      </c>
      <c r="AG162" s="1" t="str">
        <f t="shared" si="31"/>
        <v>S</v>
      </c>
      <c r="AH162" s="1">
        <f t="shared" si="33"/>
        <v>1946</v>
      </c>
      <c r="AI162" s="1" t="str">
        <f t="shared" si="33"/>
        <v>M</v>
      </c>
      <c r="AJ162" s="1" t="str">
        <f t="shared" si="33"/>
        <v>LZS VICTORIA Chróścice</v>
      </c>
      <c r="AK162" s="1" t="str">
        <f t="shared" si="26"/>
        <v>LZS VICTORIA Chróścice</v>
      </c>
      <c r="AL162" s="1" t="str">
        <f t="shared" si="32"/>
        <v>OPO</v>
      </c>
    </row>
    <row r="163" spans="1:38" ht="15.75">
      <c r="A163" s="8" t="s">
        <v>810</v>
      </c>
      <c r="B163" s="16">
        <v>31068</v>
      </c>
      <c r="C163" s="2">
        <v>3412</v>
      </c>
      <c r="D163" s="105" t="s">
        <v>1577</v>
      </c>
      <c r="E163" s="106">
        <v>43706</v>
      </c>
      <c r="F163" s="3" t="s">
        <v>4</v>
      </c>
      <c r="G163" s="6" t="s">
        <v>1572</v>
      </c>
      <c r="H163" s="16">
        <v>1977</v>
      </c>
      <c r="I163" s="2" t="s">
        <v>126</v>
      </c>
      <c r="J163" s="107" t="str">
        <f t="shared" si="23"/>
        <v>"AZS PWSZ Nysa"</v>
      </c>
      <c r="K163" s="107" t="str">
        <f t="shared" si="24"/>
        <v>"AZS PWSZ Nysa"</v>
      </c>
      <c r="L163" s="5" t="s">
        <v>126</v>
      </c>
      <c r="N163" s="19" t="s">
        <v>598</v>
      </c>
      <c r="O163" s="19">
        <v>3545</v>
      </c>
      <c r="P163" s="19" t="s">
        <v>4</v>
      </c>
      <c r="Q163" s="19" t="s">
        <v>595</v>
      </c>
      <c r="R163" s="19">
        <v>12984</v>
      </c>
      <c r="S163" s="19" t="s">
        <v>127</v>
      </c>
      <c r="T163" s="19" t="s">
        <v>599</v>
      </c>
      <c r="U163" s="19" t="s">
        <v>438</v>
      </c>
      <c r="V163" s="19">
        <v>1960</v>
      </c>
      <c r="W163" s="19" t="s">
        <v>1</v>
      </c>
      <c r="X163" s="19" t="s">
        <v>20</v>
      </c>
      <c r="Y163" s="19" t="s">
        <v>126</v>
      </c>
      <c r="AA163" s="1" t="str">
        <f t="shared" si="25"/>
        <v>Wąs Marek</v>
      </c>
      <c r="AB163" s="1">
        <f t="shared" si="27"/>
        <v>12984</v>
      </c>
      <c r="AC163" s="1">
        <f t="shared" si="28"/>
        <v>3545</v>
      </c>
      <c r="AD163" s="1" t="str">
        <f t="shared" si="29"/>
        <v>2018/2019</v>
      </c>
      <c r="AE163" s="1" t="str">
        <f t="shared" si="30"/>
        <v>2018-08-30</v>
      </c>
      <c r="AF163" s="1">
        <f t="shared" si="30"/>
        <v>12984</v>
      </c>
      <c r="AG163" s="1" t="str">
        <f t="shared" si="31"/>
        <v>S</v>
      </c>
      <c r="AH163" s="1">
        <f t="shared" si="33"/>
        <v>1960</v>
      </c>
      <c r="AI163" s="1" t="str">
        <f t="shared" si="33"/>
        <v>M</v>
      </c>
      <c r="AJ163" s="1" t="str">
        <f t="shared" si="33"/>
        <v>LZS VICTORIA Chróścice</v>
      </c>
      <c r="AK163" s="1" t="str">
        <f t="shared" si="26"/>
        <v>LZS VICTORIA Chróścice</v>
      </c>
      <c r="AL163" s="1" t="str">
        <f t="shared" si="32"/>
        <v>OPO</v>
      </c>
    </row>
    <row r="164" spans="1:38" ht="15.75">
      <c r="A164" s="8" t="s">
        <v>447</v>
      </c>
      <c r="B164" s="16">
        <v>21333</v>
      </c>
      <c r="C164" s="2">
        <v>3411</v>
      </c>
      <c r="D164" s="105" t="s">
        <v>1578</v>
      </c>
      <c r="E164" s="106">
        <v>43706</v>
      </c>
      <c r="F164" s="3" t="s">
        <v>4</v>
      </c>
      <c r="G164" s="6" t="s">
        <v>1572</v>
      </c>
      <c r="H164" s="16">
        <v>1993</v>
      </c>
      <c r="I164" s="2" t="s">
        <v>126</v>
      </c>
      <c r="J164" s="107" t="str">
        <f t="shared" si="23"/>
        <v>"AZS PWSZ Nysa"</v>
      </c>
      <c r="K164" s="107" t="str">
        <f t="shared" si="24"/>
        <v>"AZS PWSZ Nysa"</v>
      </c>
      <c r="L164" s="5" t="s">
        <v>126</v>
      </c>
      <c r="N164" s="19" t="s">
        <v>600</v>
      </c>
      <c r="O164" s="19">
        <v>3546</v>
      </c>
      <c r="P164" s="19" t="s">
        <v>4</v>
      </c>
      <c r="Q164" s="19" t="s">
        <v>595</v>
      </c>
      <c r="R164" s="19">
        <v>41371</v>
      </c>
      <c r="S164" s="19" t="s">
        <v>127</v>
      </c>
      <c r="T164" s="19" t="s">
        <v>601</v>
      </c>
      <c r="U164" s="19" t="s">
        <v>241</v>
      </c>
      <c r="V164" s="19">
        <v>2000</v>
      </c>
      <c r="W164" s="19" t="s">
        <v>1</v>
      </c>
      <c r="X164" s="19" t="s">
        <v>20</v>
      </c>
      <c r="Y164" s="19" t="s">
        <v>126</v>
      </c>
      <c r="AA164" s="1" t="str">
        <f t="shared" si="25"/>
        <v>Wojtas Michał</v>
      </c>
      <c r="AB164" s="1">
        <f t="shared" si="27"/>
        <v>41371</v>
      </c>
      <c r="AC164" s="1">
        <f t="shared" si="28"/>
        <v>3546</v>
      </c>
      <c r="AD164" s="1" t="str">
        <f t="shared" si="29"/>
        <v>2018/2019</v>
      </c>
      <c r="AE164" s="1" t="str">
        <f t="shared" si="30"/>
        <v>2018-08-30</v>
      </c>
      <c r="AF164" s="1">
        <f t="shared" si="30"/>
        <v>41371</v>
      </c>
      <c r="AG164" s="1" t="str">
        <f t="shared" si="31"/>
        <v>S</v>
      </c>
      <c r="AH164" s="1">
        <f t="shared" si="33"/>
        <v>2000</v>
      </c>
      <c r="AI164" s="1" t="str">
        <f t="shared" si="33"/>
        <v>M</v>
      </c>
      <c r="AJ164" s="1" t="str">
        <f t="shared" si="33"/>
        <v>LZS VICTORIA Chróścice</v>
      </c>
      <c r="AK164" s="1" t="str">
        <f t="shared" si="26"/>
        <v>LZS VICTORIA Chróścice</v>
      </c>
      <c r="AL164" s="1" t="str">
        <f t="shared" si="32"/>
        <v>OPO</v>
      </c>
    </row>
    <row r="165" spans="1:38" ht="15.75">
      <c r="A165" s="9" t="s">
        <v>52</v>
      </c>
      <c r="B165" s="16">
        <v>10614</v>
      </c>
      <c r="C165" s="2">
        <v>3410</v>
      </c>
      <c r="D165" s="105" t="s">
        <v>1579</v>
      </c>
      <c r="E165" s="106">
        <v>43706</v>
      </c>
      <c r="F165" s="3" t="s">
        <v>4</v>
      </c>
      <c r="G165" s="6" t="s">
        <v>1572</v>
      </c>
      <c r="H165" s="11">
        <v>1960</v>
      </c>
      <c r="I165" s="2" t="s">
        <v>126</v>
      </c>
      <c r="J165" s="107" t="str">
        <f t="shared" si="23"/>
        <v>"AZS PWSZ Nysa"</v>
      </c>
      <c r="K165" s="107" t="str">
        <f t="shared" si="24"/>
        <v>"AZS PWSZ Nysa"</v>
      </c>
      <c r="L165" s="5" t="s">
        <v>126</v>
      </c>
      <c r="N165" s="19" t="s">
        <v>603</v>
      </c>
      <c r="O165" s="19">
        <v>3547</v>
      </c>
      <c r="P165" s="19" t="s">
        <v>1</v>
      </c>
      <c r="Q165" s="19" t="s">
        <v>595</v>
      </c>
      <c r="R165" s="19">
        <v>49544</v>
      </c>
      <c r="S165" s="19"/>
      <c r="T165" s="19" t="s">
        <v>604</v>
      </c>
      <c r="U165" s="19" t="s">
        <v>262</v>
      </c>
      <c r="V165" s="19">
        <v>2006</v>
      </c>
      <c r="W165" s="19" t="s">
        <v>1</v>
      </c>
      <c r="X165" s="19" t="s">
        <v>20</v>
      </c>
      <c r="Y165" s="19" t="s">
        <v>126</v>
      </c>
      <c r="AA165" s="1" t="str">
        <f t="shared" si="25"/>
        <v>Kwiatkowski Bartosz</v>
      </c>
      <c r="AB165" s="1">
        <f t="shared" si="27"/>
        <v>49544</v>
      </c>
      <c r="AC165" s="1">
        <f t="shared" si="28"/>
        <v>3547</v>
      </c>
      <c r="AD165" s="1" t="str">
        <f t="shared" si="29"/>
        <v>2018/2019</v>
      </c>
      <c r="AE165" s="1" t="str">
        <f t="shared" si="30"/>
        <v>2018-08-30</v>
      </c>
      <c r="AF165" s="1">
        <f t="shared" si="30"/>
        <v>49544</v>
      </c>
      <c r="AG165" s="1" t="str">
        <f t="shared" si="31"/>
        <v>M</v>
      </c>
      <c r="AH165" s="1">
        <f t="shared" si="33"/>
        <v>2006</v>
      </c>
      <c r="AI165" s="1" t="str">
        <f t="shared" si="33"/>
        <v>M</v>
      </c>
      <c r="AJ165" s="1" t="str">
        <f t="shared" si="33"/>
        <v>LZS VICTORIA Chróścice</v>
      </c>
      <c r="AK165" s="1" t="str">
        <f t="shared" si="26"/>
        <v>LZS VICTORIA Chróścice</v>
      </c>
      <c r="AL165" s="1" t="str">
        <f t="shared" si="32"/>
        <v>OPO</v>
      </c>
    </row>
    <row r="166" spans="1:38" ht="15.75">
      <c r="A166" s="8" t="s">
        <v>56</v>
      </c>
      <c r="B166" s="16">
        <v>10617</v>
      </c>
      <c r="C166" s="2">
        <v>3409</v>
      </c>
      <c r="D166" s="105" t="s">
        <v>1580</v>
      </c>
      <c r="E166" s="106">
        <v>43706</v>
      </c>
      <c r="F166" s="3" t="s">
        <v>4</v>
      </c>
      <c r="G166" s="6" t="s">
        <v>1572</v>
      </c>
      <c r="H166" s="16">
        <v>1969</v>
      </c>
      <c r="I166" s="2" t="s">
        <v>126</v>
      </c>
      <c r="J166" s="107" t="str">
        <f t="shared" si="23"/>
        <v>"AZS PWSZ Nysa"</v>
      </c>
      <c r="K166" s="107" t="str">
        <f t="shared" si="24"/>
        <v>"AZS PWSZ Nysa"</v>
      </c>
      <c r="L166" s="5" t="s">
        <v>126</v>
      </c>
      <c r="N166" s="19" t="s">
        <v>606</v>
      </c>
      <c r="O166" s="19">
        <v>3548</v>
      </c>
      <c r="P166" s="19" t="s">
        <v>1</v>
      </c>
      <c r="Q166" s="19" t="s">
        <v>595</v>
      </c>
      <c r="R166" s="19">
        <v>49545</v>
      </c>
      <c r="S166" s="19"/>
      <c r="T166" s="19" t="s">
        <v>607</v>
      </c>
      <c r="U166" s="19" t="s">
        <v>608</v>
      </c>
      <c r="V166" s="19">
        <v>2007</v>
      </c>
      <c r="W166" s="19" t="s">
        <v>9</v>
      </c>
      <c r="X166" s="19" t="s">
        <v>20</v>
      </c>
      <c r="Y166" s="19" t="s">
        <v>126</v>
      </c>
      <c r="AA166" s="1" t="str">
        <f t="shared" si="25"/>
        <v>Wilińska Olivia</v>
      </c>
      <c r="AB166" s="1">
        <f t="shared" si="27"/>
        <v>49545</v>
      </c>
      <c r="AC166" s="1">
        <f t="shared" si="28"/>
        <v>3548</v>
      </c>
      <c r="AD166" s="1" t="str">
        <f t="shared" si="29"/>
        <v>2018/2019</v>
      </c>
      <c r="AE166" s="1" t="str">
        <f t="shared" si="30"/>
        <v>2018-08-30</v>
      </c>
      <c r="AF166" s="1">
        <f t="shared" si="30"/>
        <v>49545</v>
      </c>
      <c r="AG166" s="1" t="str">
        <f t="shared" si="31"/>
        <v>M</v>
      </c>
      <c r="AH166" s="1">
        <f t="shared" si="33"/>
        <v>2007</v>
      </c>
      <c r="AI166" s="1" t="str">
        <f t="shared" si="33"/>
        <v>K</v>
      </c>
      <c r="AJ166" s="1" t="str">
        <f t="shared" si="33"/>
        <v>LZS VICTORIA Chróścice</v>
      </c>
      <c r="AK166" s="1" t="str">
        <f t="shared" si="26"/>
        <v>LZS VICTORIA Chróścice</v>
      </c>
      <c r="AL166" s="1" t="str">
        <f t="shared" si="32"/>
        <v>OPO</v>
      </c>
    </row>
    <row r="167" spans="1:38" ht="15.75">
      <c r="A167" s="8" t="s">
        <v>805</v>
      </c>
      <c r="B167" s="16">
        <v>43812</v>
      </c>
      <c r="C167" s="2">
        <v>3408</v>
      </c>
      <c r="D167" s="105" t="s">
        <v>1581</v>
      </c>
      <c r="E167" s="106">
        <v>43706</v>
      </c>
      <c r="F167" s="3" t="s">
        <v>1</v>
      </c>
      <c r="G167" s="6" t="s">
        <v>1572</v>
      </c>
      <c r="H167" s="16">
        <v>2005</v>
      </c>
      <c r="I167" s="2" t="s">
        <v>126</v>
      </c>
      <c r="J167" s="107" t="str">
        <f t="shared" si="23"/>
        <v>"AZS PWSZ Nysa"</v>
      </c>
      <c r="K167" s="107" t="str">
        <f t="shared" si="24"/>
        <v>"AZS PWSZ Nysa"</v>
      </c>
      <c r="L167" s="5" t="s">
        <v>126</v>
      </c>
      <c r="N167" s="19" t="s">
        <v>609</v>
      </c>
      <c r="O167" s="19">
        <v>3549</v>
      </c>
      <c r="P167" s="19" t="s">
        <v>1</v>
      </c>
      <c r="Q167" s="19" t="s">
        <v>595</v>
      </c>
      <c r="R167" s="19">
        <v>49546</v>
      </c>
      <c r="S167" s="19"/>
      <c r="T167" s="19" t="s">
        <v>610</v>
      </c>
      <c r="U167" s="19" t="s">
        <v>611</v>
      </c>
      <c r="V167" s="19">
        <v>2008</v>
      </c>
      <c r="W167" s="19" t="s">
        <v>9</v>
      </c>
      <c r="X167" s="19" t="s">
        <v>20</v>
      </c>
      <c r="Y167" s="19" t="s">
        <v>126</v>
      </c>
      <c r="AA167" s="1" t="str">
        <f t="shared" si="25"/>
        <v>Kołodziej Milena</v>
      </c>
      <c r="AB167" s="1">
        <f t="shared" si="27"/>
        <v>49546</v>
      </c>
      <c r="AC167" s="1">
        <f t="shared" si="28"/>
        <v>3549</v>
      </c>
      <c r="AD167" s="1" t="str">
        <f t="shared" si="29"/>
        <v>2018/2019</v>
      </c>
      <c r="AE167" s="1" t="str">
        <f t="shared" si="30"/>
        <v>2018-08-30</v>
      </c>
      <c r="AF167" s="1">
        <f t="shared" si="30"/>
        <v>49546</v>
      </c>
      <c r="AG167" s="1" t="str">
        <f t="shared" si="31"/>
        <v>M</v>
      </c>
      <c r="AH167" s="1">
        <f t="shared" si="33"/>
        <v>2008</v>
      </c>
      <c r="AI167" s="1" t="str">
        <f t="shared" si="33"/>
        <v>K</v>
      </c>
      <c r="AJ167" s="1" t="str">
        <f t="shared" si="33"/>
        <v>LZS VICTORIA Chróścice</v>
      </c>
      <c r="AK167" s="1" t="str">
        <f t="shared" si="26"/>
        <v>LZS VICTORIA Chróścice</v>
      </c>
      <c r="AL167" s="1" t="str">
        <f t="shared" si="32"/>
        <v>OPO</v>
      </c>
    </row>
    <row r="168" spans="1:38" ht="15.75">
      <c r="A168" s="9" t="s">
        <v>791</v>
      </c>
      <c r="B168" s="16">
        <v>42422</v>
      </c>
      <c r="C168" s="2">
        <v>3407</v>
      </c>
      <c r="D168" s="105" t="s">
        <v>1582</v>
      </c>
      <c r="E168" s="106">
        <v>43706</v>
      </c>
      <c r="F168" s="3" t="s">
        <v>1</v>
      </c>
      <c r="G168" s="6" t="s">
        <v>1572</v>
      </c>
      <c r="H168" s="11">
        <v>2006</v>
      </c>
      <c r="I168" s="2" t="s">
        <v>126</v>
      </c>
      <c r="J168" s="107" t="str">
        <f t="shared" si="23"/>
        <v>"AZS PWSZ Nysa"</v>
      </c>
      <c r="K168" s="107" t="str">
        <f t="shared" si="24"/>
        <v>"AZS PWSZ Nysa"</v>
      </c>
      <c r="L168" s="5" t="s">
        <v>126</v>
      </c>
      <c r="N168" s="19" t="s">
        <v>613</v>
      </c>
      <c r="O168" s="19">
        <v>3550</v>
      </c>
      <c r="P168" s="19" t="s">
        <v>1</v>
      </c>
      <c r="Q168" s="19" t="s">
        <v>595</v>
      </c>
      <c r="R168" s="19">
        <v>45145</v>
      </c>
      <c r="S168" s="19" t="s">
        <v>127</v>
      </c>
      <c r="T168" s="19" t="s">
        <v>464</v>
      </c>
      <c r="U168" s="19" t="s">
        <v>187</v>
      </c>
      <c r="V168" s="19">
        <v>2007</v>
      </c>
      <c r="W168" s="19" t="s">
        <v>1</v>
      </c>
      <c r="X168" s="19" t="s">
        <v>20</v>
      </c>
      <c r="Y168" s="19" t="s">
        <v>126</v>
      </c>
      <c r="AA168" s="1" t="str">
        <f t="shared" si="25"/>
        <v>Czech Paweł</v>
      </c>
      <c r="AB168" s="1">
        <f t="shared" si="27"/>
        <v>45145</v>
      </c>
      <c r="AC168" s="1">
        <f t="shared" si="28"/>
        <v>3550</v>
      </c>
      <c r="AD168" s="1" t="str">
        <f t="shared" si="29"/>
        <v>2018/2019</v>
      </c>
      <c r="AE168" s="1" t="str">
        <f t="shared" si="30"/>
        <v>2018-08-30</v>
      </c>
      <c r="AF168" s="1">
        <f t="shared" si="30"/>
        <v>45145</v>
      </c>
      <c r="AG168" s="1" t="str">
        <f t="shared" si="31"/>
        <v>M</v>
      </c>
      <c r="AH168" s="1">
        <f t="shared" si="33"/>
        <v>2007</v>
      </c>
      <c r="AI168" s="1" t="str">
        <f t="shared" si="33"/>
        <v>M</v>
      </c>
      <c r="AJ168" s="1" t="str">
        <f t="shared" si="33"/>
        <v>LZS VICTORIA Chróścice</v>
      </c>
      <c r="AK168" s="1" t="str">
        <f t="shared" si="26"/>
        <v>LZS VICTORIA Chróścice</v>
      </c>
      <c r="AL168" s="1" t="str">
        <f t="shared" si="32"/>
        <v>OPO</v>
      </c>
    </row>
    <row r="169" spans="1:38" ht="15.75">
      <c r="A169" s="8" t="s">
        <v>108</v>
      </c>
      <c r="B169" s="16">
        <v>38360</v>
      </c>
      <c r="C169" s="2">
        <v>3406</v>
      </c>
      <c r="D169" s="105" t="s">
        <v>1583</v>
      </c>
      <c r="E169" s="106">
        <v>43706</v>
      </c>
      <c r="F169" s="3" t="s">
        <v>1</v>
      </c>
      <c r="G169" s="6" t="s">
        <v>1572</v>
      </c>
      <c r="H169" s="16">
        <v>2002</v>
      </c>
      <c r="I169" s="16" t="s">
        <v>126</v>
      </c>
      <c r="J169" s="107" t="str">
        <f t="shared" si="23"/>
        <v>"AZS PWSZ Nysa"</v>
      </c>
      <c r="K169" s="107" t="str">
        <f t="shared" si="24"/>
        <v>"AZS PWSZ Nysa"</v>
      </c>
      <c r="L169" s="5" t="s">
        <v>126</v>
      </c>
      <c r="N169" s="19" t="s">
        <v>615</v>
      </c>
      <c r="O169" s="19">
        <v>3551</v>
      </c>
      <c r="P169" s="19" t="s">
        <v>1</v>
      </c>
      <c r="Q169" s="19" t="s">
        <v>595</v>
      </c>
      <c r="R169" s="19">
        <v>43255</v>
      </c>
      <c r="S169" s="19" t="s">
        <v>127</v>
      </c>
      <c r="T169" s="19" t="s">
        <v>616</v>
      </c>
      <c r="U169" s="19" t="s">
        <v>438</v>
      </c>
      <c r="V169" s="19">
        <v>2005</v>
      </c>
      <c r="W169" s="19" t="s">
        <v>1</v>
      </c>
      <c r="X169" s="19" t="s">
        <v>20</v>
      </c>
      <c r="Y169" s="19" t="s">
        <v>126</v>
      </c>
      <c r="AA169" s="1" t="str">
        <f t="shared" si="25"/>
        <v>Jendryaszek Marek</v>
      </c>
      <c r="AB169" s="1">
        <f t="shared" si="27"/>
        <v>43255</v>
      </c>
      <c r="AC169" s="1">
        <f t="shared" si="28"/>
        <v>3551</v>
      </c>
      <c r="AD169" s="1" t="str">
        <f t="shared" si="29"/>
        <v>2018/2019</v>
      </c>
      <c r="AE169" s="1" t="str">
        <f t="shared" si="30"/>
        <v>2018-08-30</v>
      </c>
      <c r="AF169" s="1">
        <f t="shared" si="30"/>
        <v>43255</v>
      </c>
      <c r="AG169" s="1" t="str">
        <f t="shared" si="31"/>
        <v>M</v>
      </c>
      <c r="AH169" s="1">
        <f t="shared" si="33"/>
        <v>2005</v>
      </c>
      <c r="AI169" s="1" t="str">
        <f t="shared" si="33"/>
        <v>M</v>
      </c>
      <c r="AJ169" s="1" t="str">
        <f t="shared" si="33"/>
        <v>LZS VICTORIA Chróścice</v>
      </c>
      <c r="AK169" s="1" t="str">
        <f t="shared" si="26"/>
        <v>LZS VICTORIA Chróścice</v>
      </c>
      <c r="AL169" s="1" t="str">
        <f t="shared" si="32"/>
        <v>OPO</v>
      </c>
    </row>
    <row r="170" spans="1:38" ht="15.75">
      <c r="A170" s="8" t="s">
        <v>58</v>
      </c>
      <c r="B170" s="16">
        <v>41109</v>
      </c>
      <c r="C170" s="2">
        <v>3405</v>
      </c>
      <c r="D170" s="105" t="s">
        <v>1584</v>
      </c>
      <c r="E170" s="106">
        <v>43706</v>
      </c>
      <c r="F170" s="3" t="s">
        <v>1</v>
      </c>
      <c r="G170" s="6" t="s">
        <v>1572</v>
      </c>
      <c r="H170" s="16">
        <v>2005</v>
      </c>
      <c r="I170" s="2" t="s">
        <v>126</v>
      </c>
      <c r="J170" s="107" t="str">
        <f t="shared" si="23"/>
        <v>"AZS PWSZ Nysa"</v>
      </c>
      <c r="K170" s="107" t="str">
        <f t="shared" si="24"/>
        <v>"AZS PWSZ Nysa"</v>
      </c>
      <c r="L170" s="5" t="s">
        <v>126</v>
      </c>
      <c r="N170" s="19" t="s">
        <v>618</v>
      </c>
      <c r="O170" s="19">
        <v>3552</v>
      </c>
      <c r="P170" s="19" t="s">
        <v>1</v>
      </c>
      <c r="Q170" s="19" t="s">
        <v>595</v>
      </c>
      <c r="R170" s="19">
        <v>41373</v>
      </c>
      <c r="S170" s="19" t="s">
        <v>127</v>
      </c>
      <c r="T170" s="19" t="s">
        <v>619</v>
      </c>
      <c r="U170" s="19" t="s">
        <v>215</v>
      </c>
      <c r="V170" s="19">
        <v>2006</v>
      </c>
      <c r="W170" s="19" t="s">
        <v>1</v>
      </c>
      <c r="X170" s="19" t="s">
        <v>20</v>
      </c>
      <c r="Y170" s="19" t="s">
        <v>126</v>
      </c>
      <c r="AA170" s="1" t="str">
        <f t="shared" si="25"/>
        <v>Kurtz Daniel</v>
      </c>
      <c r="AB170" s="1">
        <f t="shared" si="27"/>
        <v>41373</v>
      </c>
      <c r="AC170" s="1">
        <f t="shared" si="28"/>
        <v>3552</v>
      </c>
      <c r="AD170" s="1" t="str">
        <f t="shared" si="29"/>
        <v>2018/2019</v>
      </c>
      <c r="AE170" s="1" t="str">
        <f t="shared" si="30"/>
        <v>2018-08-30</v>
      </c>
      <c r="AF170" s="1">
        <f t="shared" si="30"/>
        <v>41373</v>
      </c>
      <c r="AG170" s="1" t="str">
        <f t="shared" si="31"/>
        <v>M</v>
      </c>
      <c r="AH170" s="1">
        <f t="shared" si="33"/>
        <v>2006</v>
      </c>
      <c r="AI170" s="1" t="str">
        <f t="shared" si="33"/>
        <v>M</v>
      </c>
      <c r="AJ170" s="1" t="str">
        <f t="shared" si="33"/>
        <v>LZS VICTORIA Chróścice</v>
      </c>
      <c r="AK170" s="1" t="str">
        <f t="shared" si="26"/>
        <v>LZS VICTORIA Chróścice</v>
      </c>
      <c r="AL170" s="1" t="str">
        <f t="shared" si="32"/>
        <v>OPO</v>
      </c>
    </row>
    <row r="171" spans="1:38" ht="15.75">
      <c r="A171" s="8" t="s">
        <v>1585</v>
      </c>
      <c r="B171" s="16">
        <v>30782</v>
      </c>
      <c r="C171" s="2">
        <v>3243</v>
      </c>
      <c r="D171" s="105" t="s">
        <v>1586</v>
      </c>
      <c r="E171" s="106">
        <v>43705</v>
      </c>
      <c r="F171" s="3" t="s">
        <v>4</v>
      </c>
      <c r="G171" s="6" t="s">
        <v>1587</v>
      </c>
      <c r="H171" s="16">
        <v>1996</v>
      </c>
      <c r="I171" s="6" t="s">
        <v>126</v>
      </c>
      <c r="J171" s="107" t="str">
        <f t="shared" si="23"/>
        <v>"LZS ODRA Kąty Opolskie"</v>
      </c>
      <c r="K171" s="107" t="str">
        <f t="shared" si="24"/>
        <v>"LZS ODRA Kąty Opolskie"</v>
      </c>
      <c r="L171" s="5" t="s">
        <v>126</v>
      </c>
      <c r="N171" s="19" t="s">
        <v>620</v>
      </c>
      <c r="O171" s="19">
        <v>3553</v>
      </c>
      <c r="P171" s="19" t="s">
        <v>1</v>
      </c>
      <c r="Q171" s="19" t="s">
        <v>595</v>
      </c>
      <c r="R171" s="19">
        <v>41372</v>
      </c>
      <c r="S171" s="19" t="s">
        <v>127</v>
      </c>
      <c r="T171" s="19" t="s">
        <v>619</v>
      </c>
      <c r="U171" s="19" t="s">
        <v>244</v>
      </c>
      <c r="V171" s="19">
        <v>2001</v>
      </c>
      <c r="W171" s="19" t="s">
        <v>1</v>
      </c>
      <c r="X171" s="19" t="s">
        <v>20</v>
      </c>
      <c r="Y171" s="19" t="s">
        <v>126</v>
      </c>
      <c r="AA171" s="1" t="str">
        <f t="shared" si="25"/>
        <v>Kurtz Patryk</v>
      </c>
      <c r="AB171" s="1">
        <f t="shared" si="27"/>
        <v>41372</v>
      </c>
      <c r="AC171" s="1">
        <f t="shared" si="28"/>
        <v>3553</v>
      </c>
      <c r="AD171" s="1" t="str">
        <f t="shared" si="29"/>
        <v>2018/2019</v>
      </c>
      <c r="AE171" s="1" t="str">
        <f t="shared" si="30"/>
        <v>2018-08-30</v>
      </c>
      <c r="AF171" s="1">
        <f t="shared" si="30"/>
        <v>41372</v>
      </c>
      <c r="AG171" s="1" t="str">
        <f t="shared" si="31"/>
        <v>M</v>
      </c>
      <c r="AH171" s="1">
        <f t="shared" si="33"/>
        <v>2001</v>
      </c>
      <c r="AI171" s="1" t="str">
        <f t="shared" si="33"/>
        <v>M</v>
      </c>
      <c r="AJ171" s="1" t="str">
        <f t="shared" si="33"/>
        <v>LZS VICTORIA Chróścice</v>
      </c>
      <c r="AK171" s="1" t="str">
        <f t="shared" si="26"/>
        <v>LZS VICTORIA Chróścice</v>
      </c>
      <c r="AL171" s="1" t="str">
        <f t="shared" si="32"/>
        <v>OPO</v>
      </c>
    </row>
    <row r="172" spans="1:38" ht="15.75">
      <c r="A172" s="8" t="s">
        <v>226</v>
      </c>
      <c r="B172" s="16">
        <v>47317</v>
      </c>
      <c r="C172" s="2">
        <v>3043</v>
      </c>
      <c r="D172" s="105" t="s">
        <v>1588</v>
      </c>
      <c r="E172" s="106">
        <v>43704</v>
      </c>
      <c r="F172" s="3" t="s">
        <v>1</v>
      </c>
      <c r="G172" s="6" t="s">
        <v>1589</v>
      </c>
      <c r="H172" s="16">
        <v>2006</v>
      </c>
      <c r="I172" s="6" t="s">
        <v>126</v>
      </c>
      <c r="J172" s="107" t="str">
        <f t="shared" si="23"/>
        <v>"UKS GOSDIM Turawa"</v>
      </c>
      <c r="K172" s="107" t="str">
        <f t="shared" si="24"/>
        <v>"UKS GOSDIM Turawa"</v>
      </c>
      <c r="L172" s="5" t="s">
        <v>126</v>
      </c>
      <c r="N172" s="19" t="s">
        <v>622</v>
      </c>
      <c r="O172" s="19">
        <v>3554</v>
      </c>
      <c r="P172" s="19" t="s">
        <v>1</v>
      </c>
      <c r="Q172" s="19" t="s">
        <v>595</v>
      </c>
      <c r="R172" s="19">
        <v>46909</v>
      </c>
      <c r="S172" s="19" t="s">
        <v>127</v>
      </c>
      <c r="T172" s="19" t="s">
        <v>623</v>
      </c>
      <c r="U172" s="19" t="s">
        <v>624</v>
      </c>
      <c r="V172" s="19">
        <v>2006</v>
      </c>
      <c r="W172" s="19" t="s">
        <v>9</v>
      </c>
      <c r="X172" s="19" t="s">
        <v>20</v>
      </c>
      <c r="Y172" s="19" t="s">
        <v>126</v>
      </c>
      <c r="AA172" s="1" t="str">
        <f t="shared" si="25"/>
        <v>Lisowska Karolina</v>
      </c>
      <c r="AB172" s="1">
        <f t="shared" si="27"/>
        <v>46909</v>
      </c>
      <c r="AC172" s="1">
        <f t="shared" si="28"/>
        <v>3554</v>
      </c>
      <c r="AD172" s="1" t="str">
        <f t="shared" si="29"/>
        <v>2018/2019</v>
      </c>
      <c r="AE172" s="1" t="str">
        <f t="shared" si="30"/>
        <v>2018-08-30</v>
      </c>
      <c r="AF172" s="1">
        <f t="shared" si="30"/>
        <v>46909</v>
      </c>
      <c r="AG172" s="1" t="str">
        <f t="shared" si="31"/>
        <v>M</v>
      </c>
      <c r="AH172" s="1">
        <f t="shared" si="33"/>
        <v>2006</v>
      </c>
      <c r="AI172" s="1" t="str">
        <f t="shared" si="33"/>
        <v>K</v>
      </c>
      <c r="AJ172" s="1" t="str">
        <f t="shared" si="33"/>
        <v>LZS VICTORIA Chróścice</v>
      </c>
      <c r="AK172" s="1" t="str">
        <f t="shared" si="26"/>
        <v>LZS VICTORIA Chróścice</v>
      </c>
      <c r="AL172" s="1" t="str">
        <f t="shared" si="32"/>
        <v>OPO</v>
      </c>
    </row>
    <row r="173" spans="1:38" ht="15.75">
      <c r="A173" s="8" t="s">
        <v>223</v>
      </c>
      <c r="B173" s="16">
        <v>43591</v>
      </c>
      <c r="C173" s="2">
        <v>3042</v>
      </c>
      <c r="D173" s="105" t="s">
        <v>1590</v>
      </c>
      <c r="E173" s="106">
        <v>43704</v>
      </c>
      <c r="F173" s="3" t="s">
        <v>1</v>
      </c>
      <c r="G173" s="6" t="s">
        <v>1589</v>
      </c>
      <c r="H173" s="16">
        <v>2005</v>
      </c>
      <c r="I173" s="16" t="s">
        <v>126</v>
      </c>
      <c r="J173" s="107" t="str">
        <f t="shared" si="23"/>
        <v>"UKS GOSDIM Turawa"</v>
      </c>
      <c r="K173" s="107" t="str">
        <f t="shared" si="24"/>
        <v>"UKS GOSDIM Turawa"</v>
      </c>
      <c r="L173" s="5" t="s">
        <v>126</v>
      </c>
      <c r="N173" s="19" t="s">
        <v>626</v>
      </c>
      <c r="O173" s="19">
        <v>3555</v>
      </c>
      <c r="P173" s="19" t="s">
        <v>1</v>
      </c>
      <c r="Q173" s="19" t="s">
        <v>595</v>
      </c>
      <c r="R173" s="19">
        <v>45147</v>
      </c>
      <c r="S173" s="19" t="s">
        <v>127</v>
      </c>
      <c r="T173" s="19" t="s">
        <v>627</v>
      </c>
      <c r="U173" s="19" t="s">
        <v>184</v>
      </c>
      <c r="V173" s="19">
        <v>2007</v>
      </c>
      <c r="W173" s="19" t="s">
        <v>1</v>
      </c>
      <c r="X173" s="19" t="s">
        <v>20</v>
      </c>
      <c r="Y173" s="19" t="s">
        <v>126</v>
      </c>
      <c r="AA173" s="1" t="str">
        <f t="shared" si="25"/>
        <v>Michno Krzysztof</v>
      </c>
      <c r="AB173" s="1">
        <f t="shared" si="27"/>
        <v>45147</v>
      </c>
      <c r="AC173" s="1">
        <f t="shared" si="28"/>
        <v>3555</v>
      </c>
      <c r="AD173" s="1" t="str">
        <f t="shared" si="29"/>
        <v>2018/2019</v>
      </c>
      <c r="AE173" s="1" t="str">
        <f t="shared" si="30"/>
        <v>2018-08-30</v>
      </c>
      <c r="AF173" s="1">
        <f t="shared" si="30"/>
        <v>45147</v>
      </c>
      <c r="AG173" s="1" t="str">
        <f t="shared" si="31"/>
        <v>M</v>
      </c>
      <c r="AH173" s="1">
        <f t="shared" si="33"/>
        <v>2007</v>
      </c>
      <c r="AI173" s="1" t="str">
        <f t="shared" si="33"/>
        <v>M</v>
      </c>
      <c r="AJ173" s="1" t="str">
        <f t="shared" si="33"/>
        <v>LZS VICTORIA Chróścice</v>
      </c>
      <c r="AK173" s="1" t="str">
        <f t="shared" si="26"/>
        <v>LZS VICTORIA Chróścice</v>
      </c>
      <c r="AL173" s="1" t="str">
        <f t="shared" si="32"/>
        <v>OPO</v>
      </c>
    </row>
    <row r="174" spans="1:38" ht="15.75">
      <c r="A174" s="8" t="s">
        <v>220</v>
      </c>
      <c r="B174" s="16">
        <v>44952</v>
      </c>
      <c r="C174" s="2">
        <v>3041</v>
      </c>
      <c r="D174" s="105" t="s">
        <v>1591</v>
      </c>
      <c r="E174" s="106">
        <v>43704</v>
      </c>
      <c r="F174" s="3" t="s">
        <v>1</v>
      </c>
      <c r="G174" s="6" t="s">
        <v>1589</v>
      </c>
      <c r="H174" s="16">
        <v>2005</v>
      </c>
      <c r="I174" s="6" t="s">
        <v>126</v>
      </c>
      <c r="J174" s="107" t="str">
        <f t="shared" si="23"/>
        <v>"UKS GOSDIM Turawa"</v>
      </c>
      <c r="K174" s="107" t="str">
        <f t="shared" si="24"/>
        <v>"UKS GOSDIM Turawa"</v>
      </c>
      <c r="L174" s="5" t="s">
        <v>126</v>
      </c>
      <c r="N174" s="19" t="s">
        <v>628</v>
      </c>
      <c r="O174" s="19">
        <v>3556</v>
      </c>
      <c r="P174" s="19" t="s">
        <v>1</v>
      </c>
      <c r="Q174" s="19" t="s">
        <v>595</v>
      </c>
      <c r="R174" s="19">
        <v>44941</v>
      </c>
      <c r="S174" s="19" t="s">
        <v>127</v>
      </c>
      <c r="T174" s="19" t="s">
        <v>629</v>
      </c>
      <c r="U174" s="19" t="s">
        <v>630</v>
      </c>
      <c r="V174" s="19">
        <v>2005</v>
      </c>
      <c r="W174" s="19" t="s">
        <v>1</v>
      </c>
      <c r="X174" s="19" t="s">
        <v>20</v>
      </c>
      <c r="Y174" s="19" t="s">
        <v>126</v>
      </c>
      <c r="AA174" s="1" t="str">
        <f t="shared" si="25"/>
        <v>Mikoś Mikołaj</v>
      </c>
      <c r="AB174" s="1">
        <f t="shared" si="27"/>
        <v>44941</v>
      </c>
      <c r="AC174" s="1">
        <f t="shared" si="28"/>
        <v>3556</v>
      </c>
      <c r="AD174" s="1" t="str">
        <f t="shared" si="29"/>
        <v>2018/2019</v>
      </c>
      <c r="AE174" s="1" t="str">
        <f t="shared" si="30"/>
        <v>2018-08-30</v>
      </c>
      <c r="AF174" s="1">
        <f t="shared" si="30"/>
        <v>44941</v>
      </c>
      <c r="AG174" s="1" t="str">
        <f t="shared" si="31"/>
        <v>M</v>
      </c>
      <c r="AH174" s="1">
        <f t="shared" si="33"/>
        <v>2005</v>
      </c>
      <c r="AI174" s="1" t="str">
        <f t="shared" si="33"/>
        <v>M</v>
      </c>
      <c r="AJ174" s="1" t="str">
        <f t="shared" si="33"/>
        <v>LZS VICTORIA Chróścice</v>
      </c>
      <c r="AK174" s="1" t="str">
        <f t="shared" si="26"/>
        <v>LZS VICTORIA Chróścice</v>
      </c>
      <c r="AL174" s="1" t="str">
        <f t="shared" si="32"/>
        <v>OPO</v>
      </c>
    </row>
    <row r="175" spans="1:38" ht="15.75">
      <c r="A175" s="8" t="s">
        <v>216</v>
      </c>
      <c r="B175" s="16">
        <v>33869</v>
      </c>
      <c r="C175" s="2">
        <v>3040</v>
      </c>
      <c r="D175" s="105" t="s">
        <v>1592</v>
      </c>
      <c r="E175" s="106">
        <v>43704</v>
      </c>
      <c r="F175" s="3" t="s">
        <v>4</v>
      </c>
      <c r="G175" s="6" t="s">
        <v>1589</v>
      </c>
      <c r="H175" s="16">
        <v>1971</v>
      </c>
      <c r="I175" s="6" t="s">
        <v>126</v>
      </c>
      <c r="J175" s="107" t="str">
        <f t="shared" si="23"/>
        <v>"UKS GOSDIM Turawa"</v>
      </c>
      <c r="K175" s="107" t="str">
        <f t="shared" si="24"/>
        <v>"UKS GOSDIM Turawa"</v>
      </c>
      <c r="L175" s="5" t="s">
        <v>126</v>
      </c>
      <c r="N175" s="19" t="s">
        <v>632</v>
      </c>
      <c r="O175" s="19">
        <v>3557</v>
      </c>
      <c r="P175" s="19" t="s">
        <v>1</v>
      </c>
      <c r="Q175" s="19" t="s">
        <v>595</v>
      </c>
      <c r="R175" s="19">
        <v>44940</v>
      </c>
      <c r="S175" s="19" t="s">
        <v>127</v>
      </c>
      <c r="T175" s="19" t="s">
        <v>629</v>
      </c>
      <c r="U175" s="19" t="s">
        <v>633</v>
      </c>
      <c r="V175" s="19">
        <v>2003</v>
      </c>
      <c r="W175" s="19" t="s">
        <v>9</v>
      </c>
      <c r="X175" s="19" t="s">
        <v>20</v>
      </c>
      <c r="Y175" s="19" t="s">
        <v>126</v>
      </c>
      <c r="AA175" s="1" t="str">
        <f t="shared" si="25"/>
        <v>Mikoś Zuzanna</v>
      </c>
      <c r="AB175" s="1">
        <f t="shared" si="27"/>
        <v>44940</v>
      </c>
      <c r="AC175" s="1">
        <f t="shared" si="28"/>
        <v>3557</v>
      </c>
      <c r="AD175" s="1" t="str">
        <f t="shared" si="29"/>
        <v>2018/2019</v>
      </c>
      <c r="AE175" s="1" t="str">
        <f t="shared" si="30"/>
        <v>2018-08-30</v>
      </c>
      <c r="AF175" s="1">
        <f t="shared" si="30"/>
        <v>44940</v>
      </c>
      <c r="AG175" s="1" t="str">
        <f t="shared" si="31"/>
        <v>M</v>
      </c>
      <c r="AH175" s="1">
        <f t="shared" si="33"/>
        <v>2003</v>
      </c>
      <c r="AI175" s="1" t="str">
        <f t="shared" si="33"/>
        <v>K</v>
      </c>
      <c r="AJ175" s="1" t="str">
        <f t="shared" si="33"/>
        <v>LZS VICTORIA Chróścice</v>
      </c>
      <c r="AK175" s="1" t="str">
        <f t="shared" si="26"/>
        <v>LZS VICTORIA Chróścice</v>
      </c>
      <c r="AL175" s="1" t="str">
        <f t="shared" si="32"/>
        <v>OPO</v>
      </c>
    </row>
    <row r="176" spans="1:38" ht="15.75">
      <c r="A176" s="8" t="s">
        <v>213</v>
      </c>
      <c r="B176" s="16">
        <v>34629</v>
      </c>
      <c r="C176" s="2">
        <v>3039</v>
      </c>
      <c r="D176" s="105" t="s">
        <v>1593</v>
      </c>
      <c r="E176" s="106">
        <v>43704</v>
      </c>
      <c r="F176" s="3" t="s">
        <v>4</v>
      </c>
      <c r="G176" s="6" t="s">
        <v>1589</v>
      </c>
      <c r="H176" s="16">
        <v>1998</v>
      </c>
      <c r="I176" s="16" t="s">
        <v>126</v>
      </c>
      <c r="J176" s="107" t="str">
        <f t="shared" si="23"/>
        <v>"UKS GOSDIM Turawa"</v>
      </c>
      <c r="K176" s="107" t="str">
        <f t="shared" si="24"/>
        <v>"UKS GOSDIM Turawa"</v>
      </c>
      <c r="L176" s="5" t="s">
        <v>126</v>
      </c>
      <c r="N176" s="19" t="s">
        <v>635</v>
      </c>
      <c r="O176" s="19">
        <v>3558</v>
      </c>
      <c r="P176" s="19" t="s">
        <v>1</v>
      </c>
      <c r="Q176" s="19" t="s">
        <v>595</v>
      </c>
      <c r="R176" s="19">
        <v>37672</v>
      </c>
      <c r="S176" s="19" t="s">
        <v>127</v>
      </c>
      <c r="T176" s="19" t="s">
        <v>156</v>
      </c>
      <c r="U176" s="19" t="s">
        <v>636</v>
      </c>
      <c r="V176" s="19">
        <v>2003</v>
      </c>
      <c r="W176" s="19" t="s">
        <v>9</v>
      </c>
      <c r="X176" s="19" t="s">
        <v>20</v>
      </c>
      <c r="Y176" s="19" t="s">
        <v>126</v>
      </c>
      <c r="AA176" s="1" t="str">
        <f t="shared" si="25"/>
        <v>Pawelec Sylwia</v>
      </c>
      <c r="AB176" s="1">
        <f t="shared" si="27"/>
        <v>37672</v>
      </c>
      <c r="AC176" s="1">
        <f t="shared" si="28"/>
        <v>3558</v>
      </c>
      <c r="AD176" s="1" t="str">
        <f t="shared" si="29"/>
        <v>2018/2019</v>
      </c>
      <c r="AE176" s="1" t="str">
        <f t="shared" si="30"/>
        <v>2018-08-30</v>
      </c>
      <c r="AF176" s="1">
        <f t="shared" si="30"/>
        <v>37672</v>
      </c>
      <c r="AG176" s="1" t="str">
        <f t="shared" si="31"/>
        <v>M</v>
      </c>
      <c r="AH176" s="1">
        <f t="shared" si="33"/>
        <v>2003</v>
      </c>
      <c r="AI176" s="1" t="str">
        <f t="shared" si="33"/>
        <v>K</v>
      </c>
      <c r="AJ176" s="1" t="str">
        <f t="shared" si="33"/>
        <v>LZS VICTORIA Chróścice</v>
      </c>
      <c r="AK176" s="1" t="str">
        <f t="shared" si="26"/>
        <v>LZS VICTORIA Chróścice</v>
      </c>
      <c r="AL176" s="1" t="str">
        <f t="shared" si="32"/>
        <v>OPO</v>
      </c>
    </row>
    <row r="177" spans="1:38" ht="15.75">
      <c r="A177" s="8" t="s">
        <v>210</v>
      </c>
      <c r="B177" s="16">
        <v>30265</v>
      </c>
      <c r="C177" s="2">
        <v>3038</v>
      </c>
      <c r="D177" s="105" t="s">
        <v>1594</v>
      </c>
      <c r="E177" s="106">
        <v>43704</v>
      </c>
      <c r="F177" s="3" t="s">
        <v>4</v>
      </c>
      <c r="G177" s="6" t="s">
        <v>1589</v>
      </c>
      <c r="H177" s="16">
        <v>1973</v>
      </c>
      <c r="I177" s="16" t="s">
        <v>126</v>
      </c>
      <c r="J177" s="107" t="str">
        <f t="shared" si="23"/>
        <v>"UKS GOSDIM Turawa"</v>
      </c>
      <c r="K177" s="107" t="str">
        <f t="shared" si="24"/>
        <v>"UKS GOSDIM Turawa"</v>
      </c>
      <c r="L177" s="5" t="s">
        <v>126</v>
      </c>
      <c r="N177" s="19" t="s">
        <v>638</v>
      </c>
      <c r="O177" s="19">
        <v>3559</v>
      </c>
      <c r="P177" s="19" t="s">
        <v>1</v>
      </c>
      <c r="Q177" s="19" t="s">
        <v>595</v>
      </c>
      <c r="R177" s="19">
        <v>43257</v>
      </c>
      <c r="S177" s="19" t="s">
        <v>127</v>
      </c>
      <c r="T177" s="19" t="s">
        <v>639</v>
      </c>
      <c r="U177" s="19" t="s">
        <v>640</v>
      </c>
      <c r="V177" s="19">
        <v>2007</v>
      </c>
      <c r="W177" s="19" t="s">
        <v>9</v>
      </c>
      <c r="X177" s="19" t="s">
        <v>20</v>
      </c>
      <c r="Y177" s="19" t="s">
        <v>126</v>
      </c>
      <c r="AA177" s="1" t="str">
        <f t="shared" si="25"/>
        <v>Samson Zofia</v>
      </c>
      <c r="AB177" s="1">
        <f t="shared" si="27"/>
        <v>43257</v>
      </c>
      <c r="AC177" s="1">
        <f t="shared" si="28"/>
        <v>3559</v>
      </c>
      <c r="AD177" s="1" t="str">
        <f t="shared" si="29"/>
        <v>2018/2019</v>
      </c>
      <c r="AE177" s="1" t="str">
        <f t="shared" si="30"/>
        <v>2018-08-30</v>
      </c>
      <c r="AF177" s="1">
        <f t="shared" si="30"/>
        <v>43257</v>
      </c>
      <c r="AG177" s="1" t="str">
        <f t="shared" si="31"/>
        <v>M</v>
      </c>
      <c r="AH177" s="1">
        <f t="shared" si="33"/>
        <v>2007</v>
      </c>
      <c r="AI177" s="1" t="str">
        <f t="shared" si="33"/>
        <v>K</v>
      </c>
      <c r="AJ177" s="1" t="str">
        <f t="shared" si="33"/>
        <v>LZS VICTORIA Chróścice</v>
      </c>
      <c r="AK177" s="1" t="str">
        <f t="shared" si="26"/>
        <v>LZS VICTORIA Chróścice</v>
      </c>
      <c r="AL177" s="1" t="str">
        <f t="shared" si="32"/>
        <v>OPO</v>
      </c>
    </row>
    <row r="178" spans="1:38" ht="15.75">
      <c r="A178" s="8" t="s">
        <v>218</v>
      </c>
      <c r="B178" s="16">
        <v>43136</v>
      </c>
      <c r="C178" s="2">
        <v>3037</v>
      </c>
      <c r="D178" s="105" t="s">
        <v>1595</v>
      </c>
      <c r="E178" s="106">
        <v>43704</v>
      </c>
      <c r="F178" s="3" t="s">
        <v>4</v>
      </c>
      <c r="G178" s="6" t="s">
        <v>1589</v>
      </c>
      <c r="H178" s="16">
        <v>2001</v>
      </c>
      <c r="I178" s="6" t="s">
        <v>126</v>
      </c>
      <c r="J178" s="107" t="str">
        <f t="shared" si="23"/>
        <v>"UKS GOSDIM Turawa"</v>
      </c>
      <c r="K178" s="107" t="str">
        <f t="shared" si="24"/>
        <v>"UKS GOSDIM Turawa"</v>
      </c>
      <c r="L178" s="5" t="s">
        <v>126</v>
      </c>
      <c r="N178" s="19" t="s">
        <v>641</v>
      </c>
      <c r="O178" s="19">
        <v>3560</v>
      </c>
      <c r="P178" s="19" t="s">
        <v>1</v>
      </c>
      <c r="Q178" s="19" t="s">
        <v>595</v>
      </c>
      <c r="R178" s="19">
        <v>46910</v>
      </c>
      <c r="S178" s="19" t="s">
        <v>127</v>
      </c>
      <c r="T178" s="19" t="s">
        <v>642</v>
      </c>
      <c r="U178" s="19" t="s">
        <v>282</v>
      </c>
      <c r="V178" s="19">
        <v>2008</v>
      </c>
      <c r="W178" s="19" t="s">
        <v>1</v>
      </c>
      <c r="X178" s="19" t="s">
        <v>20</v>
      </c>
      <c r="Y178" s="19" t="s">
        <v>126</v>
      </c>
      <c r="AA178" s="1" t="str">
        <f t="shared" si="25"/>
        <v>Siwek Kacper</v>
      </c>
      <c r="AB178" s="1">
        <f t="shared" si="27"/>
        <v>46910</v>
      </c>
      <c r="AC178" s="1">
        <f t="shared" si="28"/>
        <v>3560</v>
      </c>
      <c r="AD178" s="1" t="str">
        <f t="shared" si="29"/>
        <v>2018/2019</v>
      </c>
      <c r="AE178" s="1" t="str">
        <f t="shared" si="30"/>
        <v>2018-08-30</v>
      </c>
      <c r="AF178" s="1">
        <f t="shared" si="30"/>
        <v>46910</v>
      </c>
      <c r="AG178" s="1" t="str">
        <f t="shared" si="31"/>
        <v>M</v>
      </c>
      <c r="AH178" s="1">
        <f t="shared" si="33"/>
        <v>2008</v>
      </c>
      <c r="AI178" s="1" t="str">
        <f t="shared" si="33"/>
        <v>M</v>
      </c>
      <c r="AJ178" s="1" t="str">
        <f t="shared" si="33"/>
        <v>LZS VICTORIA Chróścice</v>
      </c>
      <c r="AK178" s="1" t="str">
        <f t="shared" si="26"/>
        <v>LZS VICTORIA Chróścice</v>
      </c>
      <c r="AL178" s="1" t="str">
        <f t="shared" si="32"/>
        <v>OPO</v>
      </c>
    </row>
    <row r="179" spans="1:38" ht="15.75">
      <c r="A179" s="8" t="s">
        <v>206</v>
      </c>
      <c r="B179" s="16">
        <v>31963</v>
      </c>
      <c r="C179" s="2">
        <v>3036</v>
      </c>
      <c r="D179" s="105" t="s">
        <v>1596</v>
      </c>
      <c r="E179" s="106">
        <v>43704</v>
      </c>
      <c r="F179" s="3" t="s">
        <v>4</v>
      </c>
      <c r="G179" s="6" t="s">
        <v>1589</v>
      </c>
      <c r="H179" s="16">
        <v>1962</v>
      </c>
      <c r="I179" s="16" t="s">
        <v>126</v>
      </c>
      <c r="J179" s="107" t="str">
        <f t="shared" si="23"/>
        <v>"UKS GOSDIM Turawa"</v>
      </c>
      <c r="K179" s="107" t="str">
        <f t="shared" si="24"/>
        <v>"UKS GOSDIM Turawa"</v>
      </c>
      <c r="L179" s="5" t="s">
        <v>126</v>
      </c>
      <c r="N179" s="19" t="s">
        <v>643</v>
      </c>
      <c r="O179" s="19">
        <v>3561</v>
      </c>
      <c r="P179" s="19" t="s">
        <v>1</v>
      </c>
      <c r="Q179" s="19" t="s">
        <v>595</v>
      </c>
      <c r="R179" s="19">
        <v>47016</v>
      </c>
      <c r="S179" s="19" t="s">
        <v>127</v>
      </c>
      <c r="T179" s="19" t="s">
        <v>644</v>
      </c>
      <c r="U179" s="19" t="s">
        <v>191</v>
      </c>
      <c r="V179" s="19">
        <v>2006</v>
      </c>
      <c r="W179" s="19" t="s">
        <v>1</v>
      </c>
      <c r="X179" s="19" t="s">
        <v>20</v>
      </c>
      <c r="Y179" s="19" t="s">
        <v>126</v>
      </c>
      <c r="AA179" s="1" t="str">
        <f t="shared" si="25"/>
        <v>Zborowski Maciej</v>
      </c>
      <c r="AB179" s="1">
        <f t="shared" si="27"/>
        <v>47016</v>
      </c>
      <c r="AC179" s="1">
        <f t="shared" si="28"/>
        <v>3561</v>
      </c>
      <c r="AD179" s="1" t="str">
        <f t="shared" si="29"/>
        <v>2018/2019</v>
      </c>
      <c r="AE179" s="1" t="str">
        <f t="shared" si="30"/>
        <v>2018-08-30</v>
      </c>
      <c r="AF179" s="1">
        <f t="shared" si="30"/>
        <v>47016</v>
      </c>
      <c r="AG179" s="1" t="str">
        <f t="shared" si="31"/>
        <v>M</v>
      </c>
      <c r="AH179" s="1">
        <f t="shared" si="33"/>
        <v>2006</v>
      </c>
      <c r="AI179" s="1" t="str">
        <f t="shared" si="33"/>
        <v>M</v>
      </c>
      <c r="AJ179" s="1" t="str">
        <f t="shared" si="33"/>
        <v>LZS VICTORIA Chróścice</v>
      </c>
      <c r="AK179" s="1" t="str">
        <f t="shared" si="26"/>
        <v>LZS VICTORIA Chróścice</v>
      </c>
      <c r="AL179" s="1" t="str">
        <f t="shared" si="32"/>
        <v>OPO</v>
      </c>
    </row>
    <row r="180" spans="1:38" ht="15.75">
      <c r="A180" s="8" t="s">
        <v>585</v>
      </c>
      <c r="B180" s="16">
        <v>41962</v>
      </c>
      <c r="C180" s="2">
        <v>2688</v>
      </c>
      <c r="D180" s="105" t="s">
        <v>1597</v>
      </c>
      <c r="E180" s="106">
        <v>43703</v>
      </c>
      <c r="F180" s="3" t="s">
        <v>1</v>
      </c>
      <c r="G180" s="6" t="s">
        <v>1598</v>
      </c>
      <c r="H180" s="16">
        <v>2006</v>
      </c>
      <c r="I180" s="2" t="s">
        <v>126</v>
      </c>
      <c r="J180" s="107" t="str">
        <f t="shared" si="23"/>
        <v>"LZS Kujakowice"</v>
      </c>
      <c r="K180" s="107" t="str">
        <f t="shared" si="24"/>
        <v>"LZS Kujakowice"</v>
      </c>
      <c r="L180" s="5" t="s">
        <v>126</v>
      </c>
      <c r="N180" s="19" t="s">
        <v>646</v>
      </c>
      <c r="O180" s="19">
        <v>3562</v>
      </c>
      <c r="P180" s="19" t="s">
        <v>106</v>
      </c>
      <c r="Q180" s="19" t="s">
        <v>595</v>
      </c>
      <c r="R180" s="19">
        <v>49547</v>
      </c>
      <c r="S180" s="19"/>
      <c r="T180" s="19" t="s">
        <v>464</v>
      </c>
      <c r="U180" s="19" t="s">
        <v>647</v>
      </c>
      <c r="V180" s="19">
        <v>2010</v>
      </c>
      <c r="W180" s="19" t="s">
        <v>1</v>
      </c>
      <c r="X180" s="19" t="s">
        <v>20</v>
      </c>
      <c r="Y180" s="19" t="s">
        <v>126</v>
      </c>
      <c r="AA180" s="1" t="str">
        <f t="shared" si="25"/>
        <v>Czech MIchał</v>
      </c>
      <c r="AB180" s="1">
        <f t="shared" si="27"/>
        <v>49547</v>
      </c>
      <c r="AC180" s="1">
        <f t="shared" si="28"/>
        <v>3562</v>
      </c>
      <c r="AD180" s="1" t="str">
        <f t="shared" si="29"/>
        <v>2018/2019</v>
      </c>
      <c r="AE180" s="1" t="str">
        <f t="shared" si="30"/>
        <v>2018-08-30</v>
      </c>
      <c r="AF180" s="1">
        <f t="shared" si="30"/>
        <v>49547</v>
      </c>
      <c r="AG180" s="1" t="str">
        <f t="shared" si="31"/>
        <v>D</v>
      </c>
      <c r="AH180" s="1">
        <f t="shared" si="33"/>
        <v>2010</v>
      </c>
      <c r="AI180" s="1" t="str">
        <f t="shared" si="33"/>
        <v>M</v>
      </c>
      <c r="AJ180" s="1" t="str">
        <f t="shared" si="33"/>
        <v>LZS VICTORIA Chróścice</v>
      </c>
      <c r="AK180" s="1" t="str">
        <f t="shared" si="26"/>
        <v>LZS VICTORIA Chróścice</v>
      </c>
      <c r="AL180" s="1" t="str">
        <f t="shared" si="32"/>
        <v>OPO</v>
      </c>
    </row>
    <row r="181" spans="1:38" ht="15.75">
      <c r="A181" s="8" t="s">
        <v>588</v>
      </c>
      <c r="B181" s="16">
        <v>42674</v>
      </c>
      <c r="C181" s="2">
        <v>2687</v>
      </c>
      <c r="D181" s="105" t="s">
        <v>1599</v>
      </c>
      <c r="E181" s="106">
        <v>43703</v>
      </c>
      <c r="F181" s="3" t="s">
        <v>1</v>
      </c>
      <c r="G181" s="6" t="s">
        <v>1598</v>
      </c>
      <c r="H181" s="16">
        <v>2002</v>
      </c>
      <c r="I181" s="2" t="s">
        <v>126</v>
      </c>
      <c r="J181" s="107" t="str">
        <f t="shared" si="23"/>
        <v>"LZS Kujakowice"</v>
      </c>
      <c r="K181" s="107" t="str">
        <f t="shared" si="24"/>
        <v>"LZS Kujakowice"</v>
      </c>
      <c r="L181" s="5" t="s">
        <v>126</v>
      </c>
      <c r="N181" s="19" t="s">
        <v>649</v>
      </c>
      <c r="O181" s="19">
        <v>4077</v>
      </c>
      <c r="P181" s="19" t="s">
        <v>4</v>
      </c>
      <c r="Q181" s="19" t="s">
        <v>595</v>
      </c>
      <c r="R181" s="19">
        <v>22647</v>
      </c>
      <c r="S181" s="19" t="s">
        <v>127</v>
      </c>
      <c r="T181" s="19" t="s">
        <v>650</v>
      </c>
      <c r="U181" s="19" t="s">
        <v>651</v>
      </c>
      <c r="V181" s="19">
        <v>1994</v>
      </c>
      <c r="W181" s="19" t="s">
        <v>1</v>
      </c>
      <c r="X181" s="19" t="s">
        <v>13</v>
      </c>
      <c r="Y181" s="19" t="s">
        <v>126</v>
      </c>
      <c r="AA181" s="1" t="str">
        <f t="shared" si="25"/>
        <v>Barański Jacek</v>
      </c>
      <c r="AB181" s="1">
        <f t="shared" si="27"/>
        <v>22647</v>
      </c>
      <c r="AC181" s="1">
        <f t="shared" si="28"/>
        <v>4077</v>
      </c>
      <c r="AD181" s="1" t="str">
        <f t="shared" si="29"/>
        <v>2018/2019</v>
      </c>
      <c r="AE181" s="1" t="str">
        <f t="shared" si="30"/>
        <v>2018-08-30</v>
      </c>
      <c r="AF181" s="1">
        <f t="shared" si="30"/>
        <v>22647</v>
      </c>
      <c r="AG181" s="1" t="str">
        <f t="shared" si="31"/>
        <v>S</v>
      </c>
      <c r="AH181" s="1">
        <f t="shared" si="33"/>
        <v>1994</v>
      </c>
      <c r="AI181" s="1" t="str">
        <f t="shared" si="33"/>
        <v>M</v>
      </c>
      <c r="AJ181" s="1" t="str">
        <f t="shared" si="33"/>
        <v>KTS MOKSiR Zawadzkie</v>
      </c>
      <c r="AK181" s="1" t="str">
        <f t="shared" si="26"/>
        <v>KTS MOKSiR Zawadzkie</v>
      </c>
      <c r="AL181" s="1" t="str">
        <f t="shared" si="32"/>
        <v>OPO</v>
      </c>
    </row>
    <row r="182" spans="1:38" ht="15.75">
      <c r="A182" s="8" t="s">
        <v>513</v>
      </c>
      <c r="B182" s="16">
        <v>23852</v>
      </c>
      <c r="C182" s="2">
        <v>2686</v>
      </c>
      <c r="D182" s="105" t="s">
        <v>1600</v>
      </c>
      <c r="E182" s="106">
        <v>43703</v>
      </c>
      <c r="F182" s="3" t="s">
        <v>4</v>
      </c>
      <c r="G182" s="6" t="s">
        <v>1598</v>
      </c>
      <c r="H182" s="16">
        <v>1997</v>
      </c>
      <c r="I182" s="2" t="s">
        <v>126</v>
      </c>
      <c r="J182" s="107" t="str">
        <f t="shared" si="23"/>
        <v>"LZS Kujakowice"</v>
      </c>
      <c r="K182" s="107" t="str">
        <f t="shared" si="24"/>
        <v>"LZS Kujakowice"</v>
      </c>
      <c r="L182" s="5" t="s">
        <v>126</v>
      </c>
      <c r="N182" s="19" t="s">
        <v>652</v>
      </c>
      <c r="O182" s="19">
        <v>4078</v>
      </c>
      <c r="P182" s="19" t="s">
        <v>4</v>
      </c>
      <c r="Q182" s="19" t="s">
        <v>595</v>
      </c>
      <c r="R182" s="19">
        <v>33836</v>
      </c>
      <c r="S182" s="19" t="s">
        <v>127</v>
      </c>
      <c r="T182" s="19" t="s">
        <v>653</v>
      </c>
      <c r="U182" s="19" t="s">
        <v>590</v>
      </c>
      <c r="V182" s="19">
        <v>1998</v>
      </c>
      <c r="W182" s="19" t="s">
        <v>1</v>
      </c>
      <c r="X182" s="19" t="s">
        <v>13</v>
      </c>
      <c r="Y182" s="19" t="s">
        <v>126</v>
      </c>
      <c r="AA182" s="1" t="str">
        <f t="shared" si="25"/>
        <v>Bartoszek Dominik</v>
      </c>
      <c r="AB182" s="1">
        <f t="shared" si="27"/>
        <v>33836</v>
      </c>
      <c r="AC182" s="1">
        <f t="shared" si="28"/>
        <v>4078</v>
      </c>
      <c r="AD182" s="1" t="str">
        <f t="shared" si="29"/>
        <v>2018/2019</v>
      </c>
      <c r="AE182" s="1" t="str">
        <f t="shared" si="30"/>
        <v>2018-08-30</v>
      </c>
      <c r="AF182" s="1">
        <f t="shared" si="30"/>
        <v>33836</v>
      </c>
      <c r="AG182" s="1" t="str">
        <f t="shared" si="31"/>
        <v>S</v>
      </c>
      <c r="AH182" s="1">
        <f t="shared" si="33"/>
        <v>1998</v>
      </c>
      <c r="AI182" s="1" t="str">
        <f t="shared" si="33"/>
        <v>M</v>
      </c>
      <c r="AJ182" s="1" t="str">
        <f t="shared" si="33"/>
        <v>KTS MOKSiR Zawadzkie</v>
      </c>
      <c r="AK182" s="1" t="str">
        <f t="shared" si="26"/>
        <v>KTS MOKSiR Zawadzkie</v>
      </c>
      <c r="AL182" s="1" t="str">
        <f t="shared" si="32"/>
        <v>OPO</v>
      </c>
    </row>
    <row r="183" spans="1:38" ht="15.75">
      <c r="A183" s="8" t="s">
        <v>580</v>
      </c>
      <c r="B183" s="16">
        <v>46532</v>
      </c>
      <c r="C183" s="2">
        <v>2685</v>
      </c>
      <c r="D183" s="105" t="s">
        <v>1601</v>
      </c>
      <c r="E183" s="106">
        <v>43703</v>
      </c>
      <c r="F183" s="3" t="s">
        <v>4</v>
      </c>
      <c r="G183" s="6" t="s">
        <v>1598</v>
      </c>
      <c r="H183" s="16">
        <v>2001</v>
      </c>
      <c r="I183" s="2" t="s">
        <v>126</v>
      </c>
      <c r="J183" s="107" t="str">
        <f t="shared" si="23"/>
        <v>"LZS Kujakowice"</v>
      </c>
      <c r="K183" s="107" t="str">
        <f t="shared" si="24"/>
        <v>"LZS Kujakowice"</v>
      </c>
      <c r="L183" s="5" t="s">
        <v>126</v>
      </c>
      <c r="N183" s="19" t="s">
        <v>654</v>
      </c>
      <c r="O183" s="19">
        <v>4079</v>
      </c>
      <c r="P183" s="19" t="s">
        <v>4</v>
      </c>
      <c r="Q183" s="19" t="s">
        <v>595</v>
      </c>
      <c r="R183" s="19">
        <v>22888</v>
      </c>
      <c r="S183" s="19" t="s">
        <v>127</v>
      </c>
      <c r="T183" s="19" t="s">
        <v>655</v>
      </c>
      <c r="U183" s="19" t="s">
        <v>225</v>
      </c>
      <c r="V183" s="19">
        <v>1982</v>
      </c>
      <c r="W183" s="19" t="s">
        <v>1</v>
      </c>
      <c r="X183" s="19" t="s">
        <v>13</v>
      </c>
      <c r="Y183" s="19" t="s">
        <v>126</v>
      </c>
      <c r="AA183" s="1" t="str">
        <f t="shared" si="25"/>
        <v>Bula Marcin</v>
      </c>
      <c r="AB183" s="1">
        <f t="shared" si="27"/>
        <v>22888</v>
      </c>
      <c r="AC183" s="1">
        <f t="shared" si="28"/>
        <v>4079</v>
      </c>
      <c r="AD183" s="1" t="str">
        <f t="shared" si="29"/>
        <v>2018/2019</v>
      </c>
      <c r="AE183" s="1" t="str">
        <f t="shared" si="30"/>
        <v>2018-08-30</v>
      </c>
      <c r="AF183" s="1">
        <f t="shared" si="30"/>
        <v>22888</v>
      </c>
      <c r="AG183" s="1" t="str">
        <f t="shared" si="31"/>
        <v>S</v>
      </c>
      <c r="AH183" s="1">
        <f t="shared" si="33"/>
        <v>1982</v>
      </c>
      <c r="AI183" s="1" t="str">
        <f t="shared" si="33"/>
        <v>M</v>
      </c>
      <c r="AJ183" s="1" t="str">
        <f t="shared" si="33"/>
        <v>KTS MOKSiR Zawadzkie</v>
      </c>
      <c r="AK183" s="1" t="str">
        <f t="shared" si="26"/>
        <v>KTS MOKSiR Zawadzkie</v>
      </c>
      <c r="AL183" s="1" t="str">
        <f t="shared" si="32"/>
        <v>OPO</v>
      </c>
    </row>
    <row r="184" spans="1:38" ht="15.75">
      <c r="A184" s="8" t="s">
        <v>508</v>
      </c>
      <c r="B184" s="16">
        <v>39903</v>
      </c>
      <c r="C184" s="2">
        <v>2684</v>
      </c>
      <c r="D184" s="105" t="s">
        <v>1602</v>
      </c>
      <c r="E184" s="106">
        <v>43703</v>
      </c>
      <c r="F184" s="3" t="s">
        <v>4</v>
      </c>
      <c r="G184" s="6" t="s">
        <v>1598</v>
      </c>
      <c r="H184" s="16">
        <v>1998</v>
      </c>
      <c r="I184" s="2" t="s">
        <v>126</v>
      </c>
      <c r="J184" s="107" t="str">
        <f t="shared" si="23"/>
        <v>"LZS Kujakowice"</v>
      </c>
      <c r="K184" s="107" t="str">
        <f t="shared" si="24"/>
        <v>"LZS Kujakowice"</v>
      </c>
      <c r="L184" s="5" t="s">
        <v>126</v>
      </c>
      <c r="N184" s="19" t="s">
        <v>656</v>
      </c>
      <c r="O184" s="19">
        <v>4080</v>
      </c>
      <c r="P184" s="19" t="s">
        <v>4</v>
      </c>
      <c r="Q184" s="19" t="s">
        <v>595</v>
      </c>
      <c r="R184" s="19">
        <v>41680</v>
      </c>
      <c r="S184" s="19" t="s">
        <v>127</v>
      </c>
      <c r="T184" s="19" t="s">
        <v>657</v>
      </c>
      <c r="U184" s="19" t="s">
        <v>331</v>
      </c>
      <c r="V184" s="19">
        <v>2000</v>
      </c>
      <c r="W184" s="19" t="s">
        <v>1</v>
      </c>
      <c r="X184" s="19" t="s">
        <v>13</v>
      </c>
      <c r="Y184" s="19" t="s">
        <v>126</v>
      </c>
      <c r="AA184" s="1" t="str">
        <f t="shared" si="25"/>
        <v>Gumuliński Piotr</v>
      </c>
      <c r="AB184" s="1">
        <f t="shared" si="27"/>
        <v>41680</v>
      </c>
      <c r="AC184" s="1">
        <f t="shared" si="28"/>
        <v>4080</v>
      </c>
      <c r="AD184" s="1" t="str">
        <f t="shared" si="29"/>
        <v>2018/2019</v>
      </c>
      <c r="AE184" s="1" t="str">
        <f t="shared" si="30"/>
        <v>2018-08-30</v>
      </c>
      <c r="AF184" s="1">
        <f t="shared" si="30"/>
        <v>41680</v>
      </c>
      <c r="AG184" s="1" t="str">
        <f t="shared" si="31"/>
        <v>S</v>
      </c>
      <c r="AH184" s="1">
        <f t="shared" si="33"/>
        <v>2000</v>
      </c>
      <c r="AI184" s="1" t="str">
        <f t="shared" si="33"/>
        <v>M</v>
      </c>
      <c r="AJ184" s="1" t="str">
        <f t="shared" si="33"/>
        <v>KTS MOKSiR Zawadzkie</v>
      </c>
      <c r="AK184" s="1" t="str">
        <f t="shared" si="26"/>
        <v>KTS MOKSiR Zawadzkie</v>
      </c>
      <c r="AL184" s="1" t="str">
        <f t="shared" si="32"/>
        <v>OPO</v>
      </c>
    </row>
    <row r="185" spans="1:38" ht="15.75">
      <c r="A185" s="8" t="s">
        <v>505</v>
      </c>
      <c r="B185" s="16">
        <v>29709</v>
      </c>
      <c r="C185" s="2">
        <v>2683</v>
      </c>
      <c r="D185" s="105" t="s">
        <v>1603</v>
      </c>
      <c r="E185" s="106">
        <v>43703</v>
      </c>
      <c r="F185" s="3" t="s">
        <v>4</v>
      </c>
      <c r="G185" s="6" t="s">
        <v>1598</v>
      </c>
      <c r="H185" s="16">
        <v>1995</v>
      </c>
      <c r="I185" s="2" t="s">
        <v>126</v>
      </c>
      <c r="J185" s="107" t="str">
        <f t="shared" si="23"/>
        <v>"LZS Kujakowice"</v>
      </c>
      <c r="K185" s="107" t="str">
        <f t="shared" si="24"/>
        <v>"LZS Kujakowice"</v>
      </c>
      <c r="L185" s="5" t="s">
        <v>126</v>
      </c>
      <c r="N185" s="19" t="s">
        <v>658</v>
      </c>
      <c r="O185" s="19">
        <v>4081</v>
      </c>
      <c r="P185" s="19" t="s">
        <v>4</v>
      </c>
      <c r="Q185" s="19" t="s">
        <v>595</v>
      </c>
      <c r="R185" s="19">
        <v>33834</v>
      </c>
      <c r="S185" s="19" t="s">
        <v>127</v>
      </c>
      <c r="T185" s="19" t="s">
        <v>659</v>
      </c>
      <c r="U185" s="19" t="s">
        <v>660</v>
      </c>
      <c r="V185" s="19">
        <v>2000</v>
      </c>
      <c r="W185" s="19" t="s">
        <v>9</v>
      </c>
      <c r="X185" s="19" t="s">
        <v>13</v>
      </c>
      <c r="Y185" s="19" t="s">
        <v>126</v>
      </c>
      <c r="AA185" s="1" t="str">
        <f t="shared" si="25"/>
        <v>Kolczyk Adrianna</v>
      </c>
      <c r="AB185" s="1">
        <f t="shared" si="27"/>
        <v>33834</v>
      </c>
      <c r="AC185" s="1">
        <f t="shared" si="28"/>
        <v>4081</v>
      </c>
      <c r="AD185" s="1" t="str">
        <f t="shared" si="29"/>
        <v>2018/2019</v>
      </c>
      <c r="AE185" s="1" t="str">
        <f t="shared" si="30"/>
        <v>2018-08-30</v>
      </c>
      <c r="AF185" s="1">
        <f t="shared" si="30"/>
        <v>33834</v>
      </c>
      <c r="AG185" s="1" t="str">
        <f t="shared" si="31"/>
        <v>S</v>
      </c>
      <c r="AH185" s="1">
        <f t="shared" si="33"/>
        <v>2000</v>
      </c>
      <c r="AI185" s="1" t="str">
        <f t="shared" si="33"/>
        <v>K</v>
      </c>
      <c r="AJ185" s="1" t="str">
        <f t="shared" si="33"/>
        <v>KTS MOKSiR Zawadzkie</v>
      </c>
      <c r="AK185" s="1" t="str">
        <f t="shared" si="26"/>
        <v>KTS MOKSiR Zawadzkie</v>
      </c>
      <c r="AL185" s="1" t="str">
        <f t="shared" si="32"/>
        <v>OPO</v>
      </c>
    </row>
    <row r="186" spans="1:38" ht="15.75">
      <c r="A186" s="8" t="s">
        <v>500</v>
      </c>
      <c r="B186" s="16">
        <v>29056</v>
      </c>
      <c r="C186" s="2">
        <v>2682</v>
      </c>
      <c r="D186" s="105" t="s">
        <v>1604</v>
      </c>
      <c r="E186" s="106">
        <v>43703</v>
      </c>
      <c r="F186" s="3" t="s">
        <v>4</v>
      </c>
      <c r="G186" s="6" t="s">
        <v>1598</v>
      </c>
      <c r="H186" s="16">
        <v>1996</v>
      </c>
      <c r="I186" s="2" t="s">
        <v>126</v>
      </c>
      <c r="J186" s="107" t="str">
        <f t="shared" si="23"/>
        <v>"LZS Kujakowice"</v>
      </c>
      <c r="K186" s="107" t="str">
        <f t="shared" si="24"/>
        <v>"LZS Kujakowice"</v>
      </c>
      <c r="L186" s="5" t="s">
        <v>126</v>
      </c>
      <c r="N186" s="19" t="s">
        <v>662</v>
      </c>
      <c r="O186" s="19">
        <v>4082</v>
      </c>
      <c r="P186" s="19" t="s">
        <v>4</v>
      </c>
      <c r="Q186" s="19" t="s">
        <v>595</v>
      </c>
      <c r="R186" s="19">
        <v>22890</v>
      </c>
      <c r="S186" s="19" t="s">
        <v>127</v>
      </c>
      <c r="T186" s="19" t="s">
        <v>663</v>
      </c>
      <c r="U186" s="19" t="s">
        <v>403</v>
      </c>
      <c r="V186" s="19">
        <v>1959</v>
      </c>
      <c r="W186" s="19" t="s">
        <v>1</v>
      </c>
      <c r="X186" s="19" t="s">
        <v>13</v>
      </c>
      <c r="Y186" s="19" t="s">
        <v>126</v>
      </c>
      <c r="AA186" s="1" t="str">
        <f t="shared" si="25"/>
        <v>Małczak Krystian</v>
      </c>
      <c r="AB186" s="1">
        <f t="shared" si="27"/>
        <v>22890</v>
      </c>
      <c r="AC186" s="1">
        <f t="shared" si="28"/>
        <v>4082</v>
      </c>
      <c r="AD186" s="1" t="str">
        <f t="shared" si="29"/>
        <v>2018/2019</v>
      </c>
      <c r="AE186" s="1" t="str">
        <f t="shared" si="30"/>
        <v>2018-08-30</v>
      </c>
      <c r="AF186" s="1">
        <f t="shared" si="30"/>
        <v>22890</v>
      </c>
      <c r="AG186" s="1" t="str">
        <f t="shared" si="31"/>
        <v>S</v>
      </c>
      <c r="AH186" s="1">
        <f t="shared" si="33"/>
        <v>1959</v>
      </c>
      <c r="AI186" s="1" t="str">
        <f t="shared" si="33"/>
        <v>M</v>
      </c>
      <c r="AJ186" s="1" t="str">
        <f t="shared" si="33"/>
        <v>KTS MOKSiR Zawadzkie</v>
      </c>
      <c r="AK186" s="1" t="str">
        <f t="shared" si="26"/>
        <v>KTS MOKSiR Zawadzkie</v>
      </c>
      <c r="AL186" s="1" t="str">
        <f t="shared" si="32"/>
        <v>OPO</v>
      </c>
    </row>
    <row r="187" spans="1:38" ht="15.75">
      <c r="A187" s="8" t="s">
        <v>494</v>
      </c>
      <c r="B187" s="16">
        <v>18980</v>
      </c>
      <c r="C187" s="2">
        <v>2681</v>
      </c>
      <c r="D187" s="105" t="s">
        <v>1605</v>
      </c>
      <c r="E187" s="106">
        <v>43703</v>
      </c>
      <c r="F187" s="3" t="s">
        <v>4</v>
      </c>
      <c r="G187" s="6" t="s">
        <v>1598</v>
      </c>
      <c r="H187" s="16">
        <v>1995</v>
      </c>
      <c r="I187" s="2" t="s">
        <v>126</v>
      </c>
      <c r="J187" s="107" t="str">
        <f t="shared" si="23"/>
        <v>"LZS Kujakowice"</v>
      </c>
      <c r="K187" s="107" t="str">
        <f t="shared" si="24"/>
        <v>"LZS Kujakowice"</v>
      </c>
      <c r="L187" s="5" t="s">
        <v>126</v>
      </c>
      <c r="N187" s="19" t="s">
        <v>665</v>
      </c>
      <c r="O187" s="19">
        <v>4083</v>
      </c>
      <c r="P187" s="19" t="s">
        <v>1</v>
      </c>
      <c r="Q187" s="19" t="s">
        <v>595</v>
      </c>
      <c r="R187" s="19">
        <v>49605</v>
      </c>
      <c r="S187" s="19"/>
      <c r="T187" s="19" t="s">
        <v>666</v>
      </c>
      <c r="U187" s="19" t="s">
        <v>178</v>
      </c>
      <c r="V187" s="19">
        <v>2003</v>
      </c>
      <c r="W187" s="19" t="s">
        <v>1</v>
      </c>
      <c r="X187" s="19" t="s">
        <v>13</v>
      </c>
      <c r="Y187" s="19" t="s">
        <v>126</v>
      </c>
      <c r="AA187" s="1" t="str">
        <f t="shared" si="25"/>
        <v>Ochwat Adam</v>
      </c>
      <c r="AB187" s="1">
        <f t="shared" si="27"/>
        <v>49605</v>
      </c>
      <c r="AC187" s="1">
        <f t="shared" si="28"/>
        <v>4083</v>
      </c>
      <c r="AD187" s="1" t="str">
        <f t="shared" si="29"/>
        <v>2018/2019</v>
      </c>
      <c r="AE187" s="1" t="str">
        <f t="shared" si="30"/>
        <v>2018-08-30</v>
      </c>
      <c r="AF187" s="1">
        <f t="shared" si="30"/>
        <v>49605</v>
      </c>
      <c r="AG187" s="1" t="str">
        <f t="shared" si="31"/>
        <v>M</v>
      </c>
      <c r="AH187" s="1">
        <f t="shared" si="33"/>
        <v>2003</v>
      </c>
      <c r="AI187" s="1" t="str">
        <f t="shared" si="33"/>
        <v>M</v>
      </c>
      <c r="AJ187" s="1" t="str">
        <f t="shared" si="33"/>
        <v>KTS MOKSiR Zawadzkie</v>
      </c>
      <c r="AK187" s="1" t="str">
        <f t="shared" si="26"/>
        <v>KTS MOKSiR Zawadzkie</v>
      </c>
      <c r="AL187" s="1" t="str">
        <f t="shared" si="32"/>
        <v>OPO</v>
      </c>
    </row>
    <row r="188" spans="1:38" ht="15.75">
      <c r="A188" s="8" t="s">
        <v>55</v>
      </c>
      <c r="B188" s="16">
        <v>35040</v>
      </c>
      <c r="C188" s="2">
        <v>2680</v>
      </c>
      <c r="D188" s="105" t="s">
        <v>1606</v>
      </c>
      <c r="E188" s="106">
        <v>43703</v>
      </c>
      <c r="F188" s="3" t="s">
        <v>4</v>
      </c>
      <c r="G188" s="6" t="s">
        <v>1598</v>
      </c>
      <c r="H188" s="16">
        <v>1995</v>
      </c>
      <c r="I188" s="2" t="s">
        <v>126</v>
      </c>
      <c r="J188" s="107" t="str">
        <f t="shared" si="23"/>
        <v>"LZS Kujakowice"</v>
      </c>
      <c r="K188" s="107" t="str">
        <f t="shared" si="24"/>
        <v>"LZS Kujakowice"</v>
      </c>
      <c r="L188" s="5" t="s">
        <v>126</v>
      </c>
      <c r="N188" s="19" t="s">
        <v>668</v>
      </c>
      <c r="O188" s="19">
        <v>4084</v>
      </c>
      <c r="P188" s="19" t="s">
        <v>1</v>
      </c>
      <c r="Q188" s="19" t="s">
        <v>595</v>
      </c>
      <c r="R188" s="19">
        <v>49606</v>
      </c>
      <c r="S188" s="19"/>
      <c r="T188" s="19" t="s">
        <v>669</v>
      </c>
      <c r="U188" s="19" t="s">
        <v>286</v>
      </c>
      <c r="V188" s="19">
        <v>2006</v>
      </c>
      <c r="W188" s="19" t="s">
        <v>1</v>
      </c>
      <c r="X188" s="19" t="s">
        <v>13</v>
      </c>
      <c r="Y188" s="19" t="s">
        <v>126</v>
      </c>
      <c r="AA188" s="1" t="str">
        <f t="shared" si="25"/>
        <v>Szyguda Tomasz</v>
      </c>
      <c r="AB188" s="1">
        <f t="shared" si="27"/>
        <v>49606</v>
      </c>
      <c r="AC188" s="1">
        <f t="shared" si="28"/>
        <v>4084</v>
      </c>
      <c r="AD188" s="1" t="str">
        <f t="shared" si="29"/>
        <v>2018/2019</v>
      </c>
      <c r="AE188" s="1" t="str">
        <f t="shared" si="30"/>
        <v>2018-08-30</v>
      </c>
      <c r="AF188" s="1">
        <f t="shared" si="30"/>
        <v>49606</v>
      </c>
      <c r="AG188" s="1" t="str">
        <f t="shared" si="31"/>
        <v>M</v>
      </c>
      <c r="AH188" s="1">
        <f t="shared" si="33"/>
        <v>2006</v>
      </c>
      <c r="AI188" s="1" t="str">
        <f t="shared" si="33"/>
        <v>M</v>
      </c>
      <c r="AJ188" s="1" t="str">
        <f t="shared" si="33"/>
        <v>KTS MOKSiR Zawadzkie</v>
      </c>
      <c r="AK188" s="1" t="str">
        <f t="shared" si="26"/>
        <v>KTS MOKSiR Zawadzkie</v>
      </c>
      <c r="AL188" s="1" t="str">
        <f t="shared" si="32"/>
        <v>OPO</v>
      </c>
    </row>
    <row r="189" spans="1:38" ht="15.75">
      <c r="A189" s="8" t="s">
        <v>1607</v>
      </c>
      <c r="B189" s="16">
        <v>51764</v>
      </c>
      <c r="C189" s="2">
        <v>2679</v>
      </c>
      <c r="D189" s="105" t="s">
        <v>1608</v>
      </c>
      <c r="E189" s="106">
        <v>43703</v>
      </c>
      <c r="F189" s="3" t="s">
        <v>4</v>
      </c>
      <c r="G189" s="6" t="s">
        <v>1598</v>
      </c>
      <c r="H189" s="16">
        <v>1966</v>
      </c>
      <c r="I189" s="2" t="s">
        <v>126</v>
      </c>
      <c r="J189" s="107" t="str">
        <f t="shared" si="23"/>
        <v>"LZS Kujakowice"</v>
      </c>
      <c r="K189" s="107" t="str">
        <f t="shared" si="24"/>
        <v>"LZS Kujakowice"</v>
      </c>
      <c r="L189" s="5" t="s">
        <v>126</v>
      </c>
      <c r="N189" s="19" t="s">
        <v>670</v>
      </c>
      <c r="O189" s="19">
        <v>4085</v>
      </c>
      <c r="P189" s="19" t="s">
        <v>1</v>
      </c>
      <c r="Q189" s="19" t="s">
        <v>595</v>
      </c>
      <c r="R189" s="19">
        <v>49607</v>
      </c>
      <c r="S189" s="19"/>
      <c r="T189" s="19" t="s">
        <v>671</v>
      </c>
      <c r="U189" s="19" t="s">
        <v>493</v>
      </c>
      <c r="V189" s="19">
        <v>2009</v>
      </c>
      <c r="W189" s="19" t="s">
        <v>1</v>
      </c>
      <c r="X189" s="19" t="s">
        <v>13</v>
      </c>
      <c r="Y189" s="19" t="s">
        <v>126</v>
      </c>
      <c r="AA189" s="1" t="str">
        <f t="shared" si="25"/>
        <v>Rataj Filip</v>
      </c>
      <c r="AB189" s="1">
        <f t="shared" si="27"/>
        <v>49607</v>
      </c>
      <c r="AC189" s="1">
        <f t="shared" si="28"/>
        <v>4085</v>
      </c>
      <c r="AD189" s="1" t="str">
        <f t="shared" si="29"/>
        <v>2018/2019</v>
      </c>
      <c r="AE189" s="1" t="str">
        <f t="shared" si="30"/>
        <v>2018-08-30</v>
      </c>
      <c r="AF189" s="1">
        <f t="shared" si="30"/>
        <v>49607</v>
      </c>
      <c r="AG189" s="1" t="str">
        <f t="shared" si="31"/>
        <v>M</v>
      </c>
      <c r="AH189" s="1">
        <f t="shared" si="33"/>
        <v>2009</v>
      </c>
      <c r="AI189" s="1" t="str">
        <f t="shared" si="33"/>
        <v>M</v>
      </c>
      <c r="AJ189" s="1" t="str">
        <f t="shared" si="33"/>
        <v>KTS MOKSiR Zawadzkie</v>
      </c>
      <c r="AK189" s="1" t="str">
        <f t="shared" si="26"/>
        <v>KTS MOKSiR Zawadzkie</v>
      </c>
      <c r="AL189" s="1" t="str">
        <f t="shared" si="32"/>
        <v>OPO</v>
      </c>
    </row>
    <row r="190" spans="1:38" ht="15.75">
      <c r="A190" s="109" t="s">
        <v>1609</v>
      </c>
      <c r="B190" s="110">
        <v>45616</v>
      </c>
      <c r="C190" s="15">
        <v>2541</v>
      </c>
      <c r="D190" s="105" t="s">
        <v>1610</v>
      </c>
      <c r="E190" s="106">
        <v>43703</v>
      </c>
      <c r="F190" s="3" t="s">
        <v>1</v>
      </c>
      <c r="G190" s="15" t="s">
        <v>1611</v>
      </c>
      <c r="H190" s="110">
        <v>2008</v>
      </c>
      <c r="I190" s="15" t="s">
        <v>126</v>
      </c>
      <c r="J190" s="107" t="str">
        <f t="shared" si="23"/>
        <v>"UKS SOKOLIK Niemodlin"</v>
      </c>
      <c r="K190" s="107" t="str">
        <f t="shared" si="24"/>
        <v>"UKS SOKOLIK Niemodlin"</v>
      </c>
      <c r="L190" s="5" t="s">
        <v>126</v>
      </c>
      <c r="N190" s="19" t="s">
        <v>672</v>
      </c>
      <c r="O190" s="19">
        <v>4086</v>
      </c>
      <c r="P190" s="19" t="s">
        <v>1</v>
      </c>
      <c r="Q190" s="19" t="s">
        <v>595</v>
      </c>
      <c r="R190" s="19">
        <v>49608</v>
      </c>
      <c r="S190" s="19"/>
      <c r="T190" s="19" t="s">
        <v>673</v>
      </c>
      <c r="U190" s="19" t="s">
        <v>205</v>
      </c>
      <c r="V190" s="19">
        <v>2009</v>
      </c>
      <c r="W190" s="19" t="s">
        <v>1</v>
      </c>
      <c r="X190" s="19" t="s">
        <v>13</v>
      </c>
      <c r="Y190" s="19" t="s">
        <v>126</v>
      </c>
      <c r="AA190" s="1" t="str">
        <f t="shared" si="25"/>
        <v>Ploch Szymon</v>
      </c>
      <c r="AB190" s="1">
        <f t="shared" si="27"/>
        <v>49608</v>
      </c>
      <c r="AC190" s="1">
        <f t="shared" si="28"/>
        <v>4086</v>
      </c>
      <c r="AD190" s="1" t="str">
        <f t="shared" si="29"/>
        <v>2018/2019</v>
      </c>
      <c r="AE190" s="1" t="str">
        <f t="shared" si="30"/>
        <v>2018-08-30</v>
      </c>
      <c r="AF190" s="1">
        <f t="shared" si="30"/>
        <v>49608</v>
      </c>
      <c r="AG190" s="1" t="str">
        <f t="shared" si="31"/>
        <v>M</v>
      </c>
      <c r="AH190" s="1">
        <f t="shared" si="33"/>
        <v>2009</v>
      </c>
      <c r="AI190" s="1" t="str">
        <f t="shared" si="33"/>
        <v>M</v>
      </c>
      <c r="AJ190" s="1" t="str">
        <f t="shared" si="33"/>
        <v>KTS MOKSiR Zawadzkie</v>
      </c>
      <c r="AK190" s="1" t="str">
        <f t="shared" si="26"/>
        <v>KTS MOKSiR Zawadzkie</v>
      </c>
      <c r="AL190" s="1" t="str">
        <f t="shared" si="32"/>
        <v>OPO</v>
      </c>
    </row>
    <row r="191" spans="1:38" ht="15.75">
      <c r="A191" s="8" t="s">
        <v>1612</v>
      </c>
      <c r="B191" s="16">
        <v>51734</v>
      </c>
      <c r="C191" s="2">
        <v>2540</v>
      </c>
      <c r="D191" s="105" t="s">
        <v>1613</v>
      </c>
      <c r="E191" s="106">
        <v>43703</v>
      </c>
      <c r="F191" s="3" t="s">
        <v>106</v>
      </c>
      <c r="G191" s="6" t="s">
        <v>1611</v>
      </c>
      <c r="H191" s="16">
        <v>2011</v>
      </c>
      <c r="I191" s="2" t="s">
        <v>126</v>
      </c>
      <c r="J191" s="107" t="str">
        <f t="shared" si="23"/>
        <v>"UKS SOKOLIK Niemodlin"</v>
      </c>
      <c r="K191" s="107" t="str">
        <f t="shared" si="24"/>
        <v>"UKS SOKOLIK Niemodlin"</v>
      </c>
      <c r="L191" s="5" t="s">
        <v>126</v>
      </c>
      <c r="N191" s="19" t="s">
        <v>674</v>
      </c>
      <c r="O191" s="19">
        <v>4087</v>
      </c>
      <c r="P191" s="19" t="s">
        <v>1</v>
      </c>
      <c r="Q191" s="19" t="s">
        <v>595</v>
      </c>
      <c r="R191" s="19">
        <v>49609</v>
      </c>
      <c r="S191" s="19"/>
      <c r="T191" s="19" t="s">
        <v>675</v>
      </c>
      <c r="U191" s="19" t="s">
        <v>676</v>
      </c>
      <c r="V191" s="19">
        <v>2008</v>
      </c>
      <c r="W191" s="19" t="s">
        <v>1</v>
      </c>
      <c r="X191" s="19" t="s">
        <v>13</v>
      </c>
      <c r="Y191" s="19" t="s">
        <v>126</v>
      </c>
      <c r="AA191" s="1" t="str">
        <f t="shared" si="25"/>
        <v>Bujara Franciszek</v>
      </c>
      <c r="AB191" s="1">
        <f t="shared" si="27"/>
        <v>49609</v>
      </c>
      <c r="AC191" s="1">
        <f t="shared" si="28"/>
        <v>4087</v>
      </c>
      <c r="AD191" s="1" t="str">
        <f t="shared" si="29"/>
        <v>2018/2019</v>
      </c>
      <c r="AE191" s="1" t="str">
        <f t="shared" si="30"/>
        <v>2018-08-30</v>
      </c>
      <c r="AF191" s="1">
        <f t="shared" si="30"/>
        <v>49609</v>
      </c>
      <c r="AG191" s="1" t="str">
        <f t="shared" si="31"/>
        <v>M</v>
      </c>
      <c r="AH191" s="1">
        <f t="shared" si="33"/>
        <v>2008</v>
      </c>
      <c r="AI191" s="1" t="str">
        <f t="shared" si="33"/>
        <v>M</v>
      </c>
      <c r="AJ191" s="1" t="str">
        <f t="shared" si="33"/>
        <v>KTS MOKSiR Zawadzkie</v>
      </c>
      <c r="AK191" s="1" t="str">
        <f t="shared" si="26"/>
        <v>KTS MOKSiR Zawadzkie</v>
      </c>
      <c r="AL191" s="1" t="str">
        <f t="shared" si="32"/>
        <v>OPO</v>
      </c>
    </row>
    <row r="192" spans="1:38" ht="15.75">
      <c r="A192" s="8" t="s">
        <v>865</v>
      </c>
      <c r="B192" s="16">
        <v>45622</v>
      </c>
      <c r="C192" s="2">
        <v>2539</v>
      </c>
      <c r="D192" s="105" t="s">
        <v>1614</v>
      </c>
      <c r="E192" s="106">
        <v>43703</v>
      </c>
      <c r="F192" s="3" t="s">
        <v>1</v>
      </c>
      <c r="G192" s="6" t="s">
        <v>1611</v>
      </c>
      <c r="H192" s="16">
        <v>2008</v>
      </c>
      <c r="I192" s="2" t="s">
        <v>126</v>
      </c>
      <c r="J192" s="107" t="str">
        <f t="shared" si="23"/>
        <v>"UKS SOKOLIK Niemodlin"</v>
      </c>
      <c r="K192" s="107" t="str">
        <f t="shared" si="24"/>
        <v>"UKS SOKOLIK Niemodlin"</v>
      </c>
      <c r="L192" s="5" t="s">
        <v>126</v>
      </c>
      <c r="N192" s="19" t="s">
        <v>677</v>
      </c>
      <c r="O192" s="19">
        <v>4088</v>
      </c>
      <c r="P192" s="19" t="s">
        <v>1</v>
      </c>
      <c r="Q192" s="19" t="s">
        <v>595</v>
      </c>
      <c r="R192" s="19">
        <v>33835</v>
      </c>
      <c r="S192" s="19" t="s">
        <v>127</v>
      </c>
      <c r="T192" s="19" t="s">
        <v>653</v>
      </c>
      <c r="U192" s="19" t="s">
        <v>148</v>
      </c>
      <c r="V192" s="19">
        <v>2001</v>
      </c>
      <c r="W192" s="19" t="s">
        <v>9</v>
      </c>
      <c r="X192" s="19" t="s">
        <v>13</v>
      </c>
      <c r="Y192" s="19" t="s">
        <v>126</v>
      </c>
      <c r="AA192" s="1" t="str">
        <f t="shared" si="25"/>
        <v>Bartoszek Julia</v>
      </c>
      <c r="AB192" s="1">
        <f t="shared" si="27"/>
        <v>33835</v>
      </c>
      <c r="AC192" s="1">
        <f t="shared" si="28"/>
        <v>4088</v>
      </c>
      <c r="AD192" s="1" t="str">
        <f t="shared" si="29"/>
        <v>2018/2019</v>
      </c>
      <c r="AE192" s="1" t="str">
        <f t="shared" si="30"/>
        <v>2018-08-30</v>
      </c>
      <c r="AF192" s="1">
        <f t="shared" si="30"/>
        <v>33835</v>
      </c>
      <c r="AG192" s="1" t="str">
        <f t="shared" si="31"/>
        <v>M</v>
      </c>
      <c r="AH192" s="1">
        <f t="shared" si="33"/>
        <v>2001</v>
      </c>
      <c r="AI192" s="1" t="str">
        <f t="shared" si="33"/>
        <v>K</v>
      </c>
      <c r="AJ192" s="1" t="str">
        <f t="shared" si="33"/>
        <v>KTS MOKSiR Zawadzkie</v>
      </c>
      <c r="AK192" s="1" t="str">
        <f t="shared" si="26"/>
        <v>KTS MOKSiR Zawadzkie</v>
      </c>
      <c r="AL192" s="1" t="str">
        <f t="shared" si="32"/>
        <v>OPO</v>
      </c>
    </row>
    <row r="193" spans="1:38" ht="15.75">
      <c r="A193" s="8" t="s">
        <v>836</v>
      </c>
      <c r="B193" s="16">
        <v>49740</v>
      </c>
      <c r="C193" s="2">
        <v>2538</v>
      </c>
      <c r="D193" s="105" t="s">
        <v>1615</v>
      </c>
      <c r="E193" s="106">
        <v>43703</v>
      </c>
      <c r="F193" s="3" t="s">
        <v>1</v>
      </c>
      <c r="G193" s="6" t="s">
        <v>1611</v>
      </c>
      <c r="H193" s="16">
        <v>2010</v>
      </c>
      <c r="I193" s="2" t="s">
        <v>126</v>
      </c>
      <c r="J193" s="107" t="str">
        <f t="shared" si="23"/>
        <v>"UKS SOKOLIK Niemodlin"</v>
      </c>
      <c r="K193" s="107" t="str">
        <f t="shared" si="24"/>
        <v>"UKS SOKOLIK Niemodlin"</v>
      </c>
      <c r="L193" s="5" t="s">
        <v>126</v>
      </c>
      <c r="N193" s="19" t="s">
        <v>678</v>
      </c>
      <c r="O193" s="19">
        <v>4089</v>
      </c>
      <c r="P193" s="19" t="s">
        <v>1</v>
      </c>
      <c r="Q193" s="19" t="s">
        <v>595</v>
      </c>
      <c r="R193" s="19">
        <v>45452</v>
      </c>
      <c r="S193" s="19" t="s">
        <v>127</v>
      </c>
      <c r="T193" s="19" t="s">
        <v>679</v>
      </c>
      <c r="U193" s="19" t="s">
        <v>244</v>
      </c>
      <c r="V193" s="19">
        <v>2001</v>
      </c>
      <c r="W193" s="19" t="s">
        <v>1</v>
      </c>
      <c r="X193" s="19" t="s">
        <v>13</v>
      </c>
      <c r="Y193" s="19" t="s">
        <v>126</v>
      </c>
      <c r="AA193" s="1" t="str">
        <f t="shared" si="25"/>
        <v>Cebula Patryk</v>
      </c>
      <c r="AB193" s="1">
        <f t="shared" si="27"/>
        <v>45452</v>
      </c>
      <c r="AC193" s="1">
        <f t="shared" si="28"/>
        <v>4089</v>
      </c>
      <c r="AD193" s="1" t="str">
        <f t="shared" si="29"/>
        <v>2018/2019</v>
      </c>
      <c r="AE193" s="1" t="str">
        <f t="shared" si="30"/>
        <v>2018-08-30</v>
      </c>
      <c r="AF193" s="1">
        <f t="shared" si="30"/>
        <v>45452</v>
      </c>
      <c r="AG193" s="1" t="str">
        <f t="shared" si="31"/>
        <v>M</v>
      </c>
      <c r="AH193" s="1">
        <f t="shared" si="33"/>
        <v>2001</v>
      </c>
      <c r="AI193" s="1" t="str">
        <f t="shared" si="33"/>
        <v>M</v>
      </c>
      <c r="AJ193" s="1" t="str">
        <f t="shared" si="33"/>
        <v>KTS MOKSiR Zawadzkie</v>
      </c>
      <c r="AK193" s="1" t="str">
        <f t="shared" si="26"/>
        <v>KTS MOKSiR Zawadzkie</v>
      </c>
      <c r="AL193" s="1" t="str">
        <f t="shared" si="32"/>
        <v>OPO</v>
      </c>
    </row>
    <row r="194" spans="1:38" ht="15.75">
      <c r="A194" s="8" t="s">
        <v>1616</v>
      </c>
      <c r="B194" s="16">
        <v>51733</v>
      </c>
      <c r="C194" s="2">
        <v>2537</v>
      </c>
      <c r="D194" s="105" t="s">
        <v>1617</v>
      </c>
      <c r="E194" s="106">
        <v>43703</v>
      </c>
      <c r="F194" s="3" t="s">
        <v>4</v>
      </c>
      <c r="G194" s="6" t="s">
        <v>1611</v>
      </c>
      <c r="H194" s="16">
        <v>1994</v>
      </c>
      <c r="I194" s="2" t="s">
        <v>126</v>
      </c>
      <c r="J194" s="107" t="str">
        <f t="shared" si="23"/>
        <v>"UKS SOKOLIK Niemodlin"</v>
      </c>
      <c r="K194" s="107" t="str">
        <f t="shared" si="24"/>
        <v>"UKS SOKOLIK Niemodlin"</v>
      </c>
      <c r="L194" s="5" t="s">
        <v>126</v>
      </c>
      <c r="N194" s="19" t="s">
        <v>681</v>
      </c>
      <c r="O194" s="19">
        <v>4090</v>
      </c>
      <c r="P194" s="19" t="s">
        <v>1</v>
      </c>
      <c r="Q194" s="19" t="s">
        <v>595</v>
      </c>
      <c r="R194" s="19">
        <v>45454</v>
      </c>
      <c r="S194" s="19" t="s">
        <v>127</v>
      </c>
      <c r="T194" s="19" t="s">
        <v>682</v>
      </c>
      <c r="U194" s="19" t="s">
        <v>205</v>
      </c>
      <c r="V194" s="19">
        <v>2004</v>
      </c>
      <c r="W194" s="19" t="s">
        <v>1</v>
      </c>
      <c r="X194" s="19" t="s">
        <v>13</v>
      </c>
      <c r="Y194" s="19" t="s">
        <v>126</v>
      </c>
      <c r="AA194" s="1" t="str">
        <f t="shared" si="25"/>
        <v>Cybulski Szymon</v>
      </c>
      <c r="AB194" s="1">
        <f t="shared" si="27"/>
        <v>45454</v>
      </c>
      <c r="AC194" s="1">
        <f t="shared" si="28"/>
        <v>4090</v>
      </c>
      <c r="AD194" s="1" t="str">
        <f t="shared" si="29"/>
        <v>2018/2019</v>
      </c>
      <c r="AE194" s="1" t="str">
        <f t="shared" si="30"/>
        <v>2018-08-30</v>
      </c>
      <c r="AF194" s="1">
        <f t="shared" si="30"/>
        <v>45454</v>
      </c>
      <c r="AG194" s="1" t="str">
        <f t="shared" si="31"/>
        <v>M</v>
      </c>
      <c r="AH194" s="1">
        <f t="shared" si="33"/>
        <v>2004</v>
      </c>
      <c r="AI194" s="1" t="str">
        <f t="shared" si="33"/>
        <v>M</v>
      </c>
      <c r="AJ194" s="1" t="str">
        <f t="shared" si="33"/>
        <v>KTS MOKSiR Zawadzkie</v>
      </c>
      <c r="AK194" s="1" t="str">
        <f t="shared" si="26"/>
        <v>KTS MOKSiR Zawadzkie</v>
      </c>
      <c r="AL194" s="1" t="str">
        <f t="shared" si="32"/>
        <v>OPO</v>
      </c>
    </row>
    <row r="195" spans="1:38" ht="15.75">
      <c r="A195" s="8" t="s">
        <v>1213</v>
      </c>
      <c r="B195" s="16">
        <v>50311</v>
      </c>
      <c r="C195" s="2">
        <v>2536</v>
      </c>
      <c r="D195" s="105" t="s">
        <v>1618</v>
      </c>
      <c r="E195" s="106">
        <v>43703</v>
      </c>
      <c r="F195" s="3" t="s">
        <v>1</v>
      </c>
      <c r="G195" s="6" t="s">
        <v>1611</v>
      </c>
      <c r="H195" s="16">
        <v>2005</v>
      </c>
      <c r="I195" s="2" t="s">
        <v>126</v>
      </c>
      <c r="J195" s="107" t="str">
        <f t="shared" si="23"/>
        <v>"UKS SOKOLIK Niemodlin"</v>
      </c>
      <c r="K195" s="107" t="str">
        <f t="shared" si="24"/>
        <v>"UKS SOKOLIK Niemodlin"</v>
      </c>
      <c r="L195" s="5" t="s">
        <v>126</v>
      </c>
      <c r="N195" s="19" t="s">
        <v>684</v>
      </c>
      <c r="O195" s="19">
        <v>4091</v>
      </c>
      <c r="P195" s="19" t="s">
        <v>1</v>
      </c>
      <c r="Q195" s="19" t="s">
        <v>595</v>
      </c>
      <c r="R195" s="19">
        <v>47221</v>
      </c>
      <c r="S195" s="19" t="s">
        <v>127</v>
      </c>
      <c r="T195" s="19" t="s">
        <v>685</v>
      </c>
      <c r="U195" s="19" t="s">
        <v>686</v>
      </c>
      <c r="V195" s="19">
        <v>2004</v>
      </c>
      <c r="W195" s="19" t="s">
        <v>9</v>
      </c>
      <c r="X195" s="19" t="s">
        <v>13</v>
      </c>
      <c r="Y195" s="19" t="s">
        <v>126</v>
      </c>
      <c r="AA195" s="1" t="str">
        <f t="shared" si="25"/>
        <v>Cytacka Martyna</v>
      </c>
      <c r="AB195" s="1">
        <f t="shared" si="27"/>
        <v>47221</v>
      </c>
      <c r="AC195" s="1">
        <f t="shared" si="28"/>
        <v>4091</v>
      </c>
      <c r="AD195" s="1" t="str">
        <f t="shared" si="29"/>
        <v>2018/2019</v>
      </c>
      <c r="AE195" s="1" t="str">
        <f t="shared" si="30"/>
        <v>2018-08-30</v>
      </c>
      <c r="AF195" s="1">
        <f t="shared" si="30"/>
        <v>47221</v>
      </c>
      <c r="AG195" s="1" t="str">
        <f t="shared" si="31"/>
        <v>M</v>
      </c>
      <c r="AH195" s="1">
        <f t="shared" si="33"/>
        <v>2004</v>
      </c>
      <c r="AI195" s="1" t="str">
        <f t="shared" si="33"/>
        <v>K</v>
      </c>
      <c r="AJ195" s="1" t="str">
        <f t="shared" si="33"/>
        <v>KTS MOKSiR Zawadzkie</v>
      </c>
      <c r="AK195" s="1" t="str">
        <f t="shared" si="26"/>
        <v>KTS MOKSiR Zawadzkie</v>
      </c>
      <c r="AL195" s="1" t="str">
        <f t="shared" si="32"/>
        <v>OPO</v>
      </c>
    </row>
    <row r="196" spans="1:38" ht="15.75">
      <c r="A196" s="8" t="s">
        <v>855</v>
      </c>
      <c r="B196" s="16">
        <v>48087</v>
      </c>
      <c r="C196" s="2">
        <v>2535</v>
      </c>
      <c r="D196" s="105" t="s">
        <v>1619</v>
      </c>
      <c r="E196" s="106">
        <v>43703</v>
      </c>
      <c r="F196" s="3" t="s">
        <v>1</v>
      </c>
      <c r="G196" s="6" t="s">
        <v>1611</v>
      </c>
      <c r="H196" s="16">
        <v>2008</v>
      </c>
      <c r="I196" s="2" t="s">
        <v>126</v>
      </c>
      <c r="J196" s="107" t="str">
        <f t="shared" ref="J196:J259" si="34">G196</f>
        <v>"UKS SOKOLIK Niemodlin"</v>
      </c>
      <c r="K196" s="107" t="str">
        <f t="shared" ref="K196:K259" si="35">G196</f>
        <v>"UKS SOKOLIK Niemodlin"</v>
      </c>
      <c r="L196" s="5" t="s">
        <v>126</v>
      </c>
      <c r="N196" s="19" t="s">
        <v>688</v>
      </c>
      <c r="O196" s="19">
        <v>4092</v>
      </c>
      <c r="P196" s="19" t="s">
        <v>1</v>
      </c>
      <c r="Q196" s="19" t="s">
        <v>595</v>
      </c>
      <c r="R196" s="19">
        <v>45458</v>
      </c>
      <c r="S196" s="19" t="s">
        <v>127</v>
      </c>
      <c r="T196" s="19" t="s">
        <v>689</v>
      </c>
      <c r="U196" s="19" t="s">
        <v>686</v>
      </c>
      <c r="V196" s="19">
        <v>2005</v>
      </c>
      <c r="W196" s="19" t="s">
        <v>9</v>
      </c>
      <c r="X196" s="19" t="s">
        <v>13</v>
      </c>
      <c r="Y196" s="19" t="s">
        <v>126</v>
      </c>
      <c r="AA196" s="1" t="str">
        <f t="shared" ref="AA196:AA259" si="36">CONCATENATE(T196," ",U196)</f>
        <v>Jurewicz Martyna</v>
      </c>
      <c r="AB196" s="1">
        <f t="shared" si="27"/>
        <v>45458</v>
      </c>
      <c r="AC196" s="1">
        <f t="shared" si="28"/>
        <v>4092</v>
      </c>
      <c r="AD196" s="1" t="str">
        <f t="shared" si="29"/>
        <v>2018/2019</v>
      </c>
      <c r="AE196" s="1" t="str">
        <f t="shared" si="30"/>
        <v>2018-08-30</v>
      </c>
      <c r="AF196" s="1">
        <f t="shared" si="30"/>
        <v>45458</v>
      </c>
      <c r="AG196" s="1" t="str">
        <f t="shared" si="31"/>
        <v>M</v>
      </c>
      <c r="AH196" s="1">
        <f t="shared" si="33"/>
        <v>2005</v>
      </c>
      <c r="AI196" s="1" t="str">
        <f t="shared" si="33"/>
        <v>K</v>
      </c>
      <c r="AJ196" s="1" t="str">
        <f t="shared" si="33"/>
        <v>KTS MOKSiR Zawadzkie</v>
      </c>
      <c r="AK196" s="1" t="str">
        <f t="shared" ref="AK196:AK259" si="37">AJ196</f>
        <v>KTS MOKSiR Zawadzkie</v>
      </c>
      <c r="AL196" s="1" t="str">
        <f t="shared" si="32"/>
        <v>OPO</v>
      </c>
    </row>
    <row r="197" spans="1:38" ht="15.75">
      <c r="A197" s="8" t="s">
        <v>869</v>
      </c>
      <c r="B197" s="16">
        <v>45625</v>
      </c>
      <c r="C197" s="2">
        <v>2534</v>
      </c>
      <c r="D197" s="105" t="s">
        <v>1620</v>
      </c>
      <c r="E197" s="106">
        <v>43703</v>
      </c>
      <c r="F197" s="3" t="s">
        <v>1</v>
      </c>
      <c r="G197" s="6" t="s">
        <v>1611</v>
      </c>
      <c r="H197" s="16">
        <v>2006</v>
      </c>
      <c r="I197" s="2" t="s">
        <v>126</v>
      </c>
      <c r="J197" s="107" t="str">
        <f t="shared" si="34"/>
        <v>"UKS SOKOLIK Niemodlin"</v>
      </c>
      <c r="K197" s="107" t="str">
        <f t="shared" si="35"/>
        <v>"UKS SOKOLIK Niemodlin"</v>
      </c>
      <c r="L197" s="5" t="s">
        <v>126</v>
      </c>
      <c r="N197" s="19" t="s">
        <v>691</v>
      </c>
      <c r="O197" s="19">
        <v>4093</v>
      </c>
      <c r="P197" s="19" t="s">
        <v>1</v>
      </c>
      <c r="Q197" s="19" t="s">
        <v>595</v>
      </c>
      <c r="R197" s="19">
        <v>43346</v>
      </c>
      <c r="S197" s="19" t="s">
        <v>127</v>
      </c>
      <c r="T197" s="19" t="s">
        <v>689</v>
      </c>
      <c r="U197" s="19" t="s">
        <v>692</v>
      </c>
      <c r="V197" s="19">
        <v>2001</v>
      </c>
      <c r="W197" s="19" t="s">
        <v>1</v>
      </c>
      <c r="X197" s="19" t="s">
        <v>13</v>
      </c>
      <c r="Y197" s="19" t="s">
        <v>126</v>
      </c>
      <c r="AA197" s="1" t="str">
        <f t="shared" si="36"/>
        <v>Jurewicz Rafał</v>
      </c>
      <c r="AB197" s="1">
        <f t="shared" ref="AB197:AB260" si="38">R197</f>
        <v>43346</v>
      </c>
      <c r="AC197" s="1">
        <f t="shared" ref="AC197:AC260" si="39">O197</f>
        <v>4093</v>
      </c>
      <c r="AD197" s="1" t="str">
        <f t="shared" ref="AD197:AD260" si="40">AD196</f>
        <v>2018/2019</v>
      </c>
      <c r="AE197" s="1" t="str">
        <f t="shared" ref="AE197:AF260" si="41">Q197</f>
        <v>2018-08-30</v>
      </c>
      <c r="AF197" s="1">
        <f t="shared" si="41"/>
        <v>43346</v>
      </c>
      <c r="AG197" s="1" t="str">
        <f t="shared" ref="AG197:AG260" si="42">P197</f>
        <v>M</v>
      </c>
      <c r="AH197" s="1">
        <f t="shared" si="33"/>
        <v>2001</v>
      </c>
      <c r="AI197" s="1" t="str">
        <f t="shared" si="33"/>
        <v>M</v>
      </c>
      <c r="AJ197" s="1" t="str">
        <f t="shared" si="33"/>
        <v>KTS MOKSiR Zawadzkie</v>
      </c>
      <c r="AK197" s="1" t="str">
        <f t="shared" si="37"/>
        <v>KTS MOKSiR Zawadzkie</v>
      </c>
      <c r="AL197" s="1" t="str">
        <f t="shared" ref="AL197:AL260" si="43">Y197</f>
        <v>OPO</v>
      </c>
    </row>
    <row r="198" spans="1:38" ht="15.75">
      <c r="A198" s="8" t="s">
        <v>839</v>
      </c>
      <c r="B198" s="16">
        <v>45624</v>
      </c>
      <c r="C198" s="2">
        <v>2533</v>
      </c>
      <c r="D198" s="105" t="s">
        <v>1621</v>
      </c>
      <c r="E198" s="106">
        <v>43703</v>
      </c>
      <c r="F198" s="3" t="s">
        <v>1</v>
      </c>
      <c r="G198" s="6" t="s">
        <v>1611</v>
      </c>
      <c r="H198" s="16">
        <v>2006</v>
      </c>
      <c r="I198" s="2" t="s">
        <v>126</v>
      </c>
      <c r="J198" s="107" t="str">
        <f t="shared" si="34"/>
        <v>"UKS SOKOLIK Niemodlin"</v>
      </c>
      <c r="K198" s="107" t="str">
        <f t="shared" si="35"/>
        <v>"UKS SOKOLIK Niemodlin"</v>
      </c>
      <c r="L198" s="5" t="s">
        <v>126</v>
      </c>
      <c r="N198" s="19" t="s">
        <v>694</v>
      </c>
      <c r="O198" s="19">
        <v>4094</v>
      </c>
      <c r="P198" s="19" t="s">
        <v>1</v>
      </c>
      <c r="Q198" s="19" t="s">
        <v>595</v>
      </c>
      <c r="R198" s="19">
        <v>46754</v>
      </c>
      <c r="S198" s="19" t="s">
        <v>127</v>
      </c>
      <c r="T198" s="19" t="s">
        <v>695</v>
      </c>
      <c r="U198" s="19" t="s">
        <v>187</v>
      </c>
      <c r="V198" s="19">
        <v>2006</v>
      </c>
      <c r="W198" s="19" t="s">
        <v>1</v>
      </c>
      <c r="X198" s="19" t="s">
        <v>13</v>
      </c>
      <c r="Y198" s="19" t="s">
        <v>126</v>
      </c>
      <c r="AA198" s="1" t="str">
        <f t="shared" si="36"/>
        <v>Kapica Paweł</v>
      </c>
      <c r="AB198" s="1">
        <f t="shared" si="38"/>
        <v>46754</v>
      </c>
      <c r="AC198" s="1">
        <f t="shared" si="39"/>
        <v>4094</v>
      </c>
      <c r="AD198" s="1" t="str">
        <f t="shared" si="40"/>
        <v>2018/2019</v>
      </c>
      <c r="AE198" s="1" t="str">
        <f t="shared" si="41"/>
        <v>2018-08-30</v>
      </c>
      <c r="AF198" s="1">
        <f t="shared" si="41"/>
        <v>46754</v>
      </c>
      <c r="AG198" s="1" t="str">
        <f t="shared" si="42"/>
        <v>M</v>
      </c>
      <c r="AH198" s="1">
        <f t="shared" si="33"/>
        <v>2006</v>
      </c>
      <c r="AI198" s="1" t="str">
        <f t="shared" si="33"/>
        <v>M</v>
      </c>
      <c r="AJ198" s="1" t="str">
        <f t="shared" si="33"/>
        <v>KTS MOKSiR Zawadzkie</v>
      </c>
      <c r="AK198" s="1" t="str">
        <f t="shared" si="37"/>
        <v>KTS MOKSiR Zawadzkie</v>
      </c>
      <c r="AL198" s="1" t="str">
        <f t="shared" si="43"/>
        <v>OPO</v>
      </c>
    </row>
    <row r="199" spans="1:38" ht="15.75">
      <c r="A199" s="8" t="s">
        <v>1622</v>
      </c>
      <c r="B199" s="16">
        <v>51732</v>
      </c>
      <c r="C199" s="2">
        <v>2532</v>
      </c>
      <c r="D199" s="105" t="s">
        <v>1623</v>
      </c>
      <c r="E199" s="106">
        <v>43703</v>
      </c>
      <c r="F199" s="3" t="s">
        <v>4</v>
      </c>
      <c r="G199" s="6" t="s">
        <v>1611</v>
      </c>
      <c r="H199" s="16">
        <v>1974</v>
      </c>
      <c r="I199" s="2" t="s">
        <v>126</v>
      </c>
      <c r="J199" s="107" t="str">
        <f t="shared" si="34"/>
        <v>"UKS SOKOLIK Niemodlin"</v>
      </c>
      <c r="K199" s="107" t="str">
        <f t="shared" si="35"/>
        <v>"UKS SOKOLIK Niemodlin"</v>
      </c>
      <c r="L199" s="5" t="s">
        <v>126</v>
      </c>
      <c r="N199" s="19" t="s">
        <v>697</v>
      </c>
      <c r="O199" s="19">
        <v>4095</v>
      </c>
      <c r="P199" s="19" t="s">
        <v>1</v>
      </c>
      <c r="Q199" s="19" t="s">
        <v>595</v>
      </c>
      <c r="R199" s="19">
        <v>46696</v>
      </c>
      <c r="S199" s="19" t="s">
        <v>127</v>
      </c>
      <c r="T199" s="19" t="s">
        <v>695</v>
      </c>
      <c r="U199" s="19" t="s">
        <v>331</v>
      </c>
      <c r="V199" s="19">
        <v>2001</v>
      </c>
      <c r="W199" s="19" t="s">
        <v>1</v>
      </c>
      <c r="X199" s="19" t="s">
        <v>13</v>
      </c>
      <c r="Y199" s="19" t="s">
        <v>126</v>
      </c>
      <c r="AA199" s="1" t="str">
        <f t="shared" si="36"/>
        <v>Kapica Piotr</v>
      </c>
      <c r="AB199" s="1">
        <f t="shared" si="38"/>
        <v>46696</v>
      </c>
      <c r="AC199" s="1">
        <f t="shared" si="39"/>
        <v>4095</v>
      </c>
      <c r="AD199" s="1" t="str">
        <f t="shared" si="40"/>
        <v>2018/2019</v>
      </c>
      <c r="AE199" s="1" t="str">
        <f t="shared" si="41"/>
        <v>2018-08-30</v>
      </c>
      <c r="AF199" s="1">
        <f t="shared" si="41"/>
        <v>46696</v>
      </c>
      <c r="AG199" s="1" t="str">
        <f t="shared" si="42"/>
        <v>M</v>
      </c>
      <c r="AH199" s="1">
        <f t="shared" si="33"/>
        <v>2001</v>
      </c>
      <c r="AI199" s="1" t="str">
        <f t="shared" si="33"/>
        <v>M</v>
      </c>
      <c r="AJ199" s="1" t="str">
        <f t="shared" si="33"/>
        <v>KTS MOKSiR Zawadzkie</v>
      </c>
      <c r="AK199" s="1" t="str">
        <f t="shared" si="37"/>
        <v>KTS MOKSiR Zawadzkie</v>
      </c>
      <c r="AL199" s="1" t="str">
        <f t="shared" si="43"/>
        <v>OPO</v>
      </c>
    </row>
    <row r="200" spans="1:38" ht="15.75">
      <c r="A200" s="8" t="s">
        <v>880</v>
      </c>
      <c r="B200" s="16">
        <v>21563</v>
      </c>
      <c r="C200" s="2">
        <v>2531</v>
      </c>
      <c r="D200" s="105" t="s">
        <v>1624</v>
      </c>
      <c r="E200" s="106">
        <v>43703</v>
      </c>
      <c r="F200" s="3" t="s">
        <v>4</v>
      </c>
      <c r="G200" s="6" t="s">
        <v>1611</v>
      </c>
      <c r="H200" s="16">
        <v>1954</v>
      </c>
      <c r="I200" s="2" t="s">
        <v>126</v>
      </c>
      <c r="J200" s="107" t="str">
        <f t="shared" si="34"/>
        <v>"UKS SOKOLIK Niemodlin"</v>
      </c>
      <c r="K200" s="107" t="str">
        <f t="shared" si="35"/>
        <v>"UKS SOKOLIK Niemodlin"</v>
      </c>
      <c r="L200" s="5" t="s">
        <v>126</v>
      </c>
      <c r="N200" s="19" t="s">
        <v>699</v>
      </c>
      <c r="O200" s="19">
        <v>4096</v>
      </c>
      <c r="P200" s="19" t="s">
        <v>1</v>
      </c>
      <c r="Q200" s="19" t="s">
        <v>595</v>
      </c>
      <c r="R200" s="19">
        <v>37669</v>
      </c>
      <c r="S200" s="19" t="s">
        <v>127</v>
      </c>
      <c r="T200" s="19" t="s">
        <v>700</v>
      </c>
      <c r="U200" s="19" t="s">
        <v>462</v>
      </c>
      <c r="V200" s="19">
        <v>2001</v>
      </c>
      <c r="W200" s="19" t="s">
        <v>1</v>
      </c>
      <c r="X200" s="19" t="s">
        <v>13</v>
      </c>
      <c r="Y200" s="19" t="s">
        <v>126</v>
      </c>
      <c r="AA200" s="1" t="str">
        <f t="shared" si="36"/>
        <v>Kołacha Konrad</v>
      </c>
      <c r="AB200" s="1">
        <f t="shared" si="38"/>
        <v>37669</v>
      </c>
      <c r="AC200" s="1">
        <f t="shared" si="39"/>
        <v>4096</v>
      </c>
      <c r="AD200" s="1" t="str">
        <f t="shared" si="40"/>
        <v>2018/2019</v>
      </c>
      <c r="AE200" s="1" t="str">
        <f t="shared" si="41"/>
        <v>2018-08-30</v>
      </c>
      <c r="AF200" s="1">
        <f t="shared" si="41"/>
        <v>37669</v>
      </c>
      <c r="AG200" s="1" t="str">
        <f t="shared" si="42"/>
        <v>M</v>
      </c>
      <c r="AH200" s="1">
        <f t="shared" si="33"/>
        <v>2001</v>
      </c>
      <c r="AI200" s="1" t="str">
        <f t="shared" si="33"/>
        <v>M</v>
      </c>
      <c r="AJ200" s="1" t="str">
        <f t="shared" si="33"/>
        <v>KTS MOKSiR Zawadzkie</v>
      </c>
      <c r="AK200" s="1" t="str">
        <f t="shared" si="37"/>
        <v>KTS MOKSiR Zawadzkie</v>
      </c>
      <c r="AL200" s="1" t="str">
        <f t="shared" si="43"/>
        <v>OPO</v>
      </c>
    </row>
    <row r="201" spans="1:38" ht="15.75">
      <c r="A201" s="8" t="s">
        <v>1625</v>
      </c>
      <c r="B201" s="16">
        <v>19030</v>
      </c>
      <c r="C201" s="2">
        <v>2530</v>
      </c>
      <c r="D201" s="105" t="s">
        <v>1626</v>
      </c>
      <c r="E201" s="106">
        <v>43703</v>
      </c>
      <c r="F201" s="3" t="s">
        <v>4</v>
      </c>
      <c r="G201" s="6" t="s">
        <v>1611</v>
      </c>
      <c r="H201" s="16">
        <v>1991</v>
      </c>
      <c r="I201" s="2" t="s">
        <v>126</v>
      </c>
      <c r="J201" s="107" t="str">
        <f t="shared" si="34"/>
        <v>"UKS SOKOLIK Niemodlin"</v>
      </c>
      <c r="K201" s="107" t="str">
        <f t="shared" si="35"/>
        <v>"UKS SOKOLIK Niemodlin"</v>
      </c>
      <c r="L201" s="5" t="s">
        <v>126</v>
      </c>
      <c r="N201" s="19" t="s">
        <v>701</v>
      </c>
      <c r="O201" s="19">
        <v>4097</v>
      </c>
      <c r="P201" s="19" t="s">
        <v>1</v>
      </c>
      <c r="Q201" s="19" t="s">
        <v>595</v>
      </c>
      <c r="R201" s="19">
        <v>45457</v>
      </c>
      <c r="S201" s="19" t="s">
        <v>127</v>
      </c>
      <c r="T201" s="19" t="s">
        <v>702</v>
      </c>
      <c r="U201" s="19" t="s">
        <v>703</v>
      </c>
      <c r="V201" s="19">
        <v>2004</v>
      </c>
      <c r="W201" s="19" t="s">
        <v>9</v>
      </c>
      <c r="X201" s="19" t="s">
        <v>13</v>
      </c>
      <c r="Y201" s="19" t="s">
        <v>126</v>
      </c>
      <c r="AA201" s="1" t="str">
        <f t="shared" si="36"/>
        <v>Krawczyk Maja</v>
      </c>
      <c r="AB201" s="1">
        <f t="shared" si="38"/>
        <v>45457</v>
      </c>
      <c r="AC201" s="1">
        <f t="shared" si="39"/>
        <v>4097</v>
      </c>
      <c r="AD201" s="1" t="str">
        <f t="shared" si="40"/>
        <v>2018/2019</v>
      </c>
      <c r="AE201" s="1" t="str">
        <f t="shared" si="41"/>
        <v>2018-08-30</v>
      </c>
      <c r="AF201" s="1">
        <f t="shared" si="41"/>
        <v>45457</v>
      </c>
      <c r="AG201" s="1" t="str">
        <f t="shared" si="42"/>
        <v>M</v>
      </c>
      <c r="AH201" s="1">
        <f t="shared" si="33"/>
        <v>2004</v>
      </c>
      <c r="AI201" s="1" t="str">
        <f t="shared" si="33"/>
        <v>K</v>
      </c>
      <c r="AJ201" s="1" t="str">
        <f t="shared" si="33"/>
        <v>KTS MOKSiR Zawadzkie</v>
      </c>
      <c r="AK201" s="1" t="str">
        <f t="shared" si="37"/>
        <v>KTS MOKSiR Zawadzkie</v>
      </c>
      <c r="AL201" s="1" t="str">
        <f t="shared" si="43"/>
        <v>OPO</v>
      </c>
    </row>
    <row r="202" spans="1:38" ht="15.75">
      <c r="A202" s="8" t="s">
        <v>883</v>
      </c>
      <c r="B202" s="16">
        <v>19029</v>
      </c>
      <c r="C202" s="2">
        <v>2529</v>
      </c>
      <c r="D202" s="105" t="s">
        <v>1627</v>
      </c>
      <c r="E202" s="106">
        <v>43703</v>
      </c>
      <c r="F202" s="3" t="s">
        <v>4</v>
      </c>
      <c r="G202" s="6" t="s">
        <v>1611</v>
      </c>
      <c r="H202" s="16">
        <v>1953</v>
      </c>
      <c r="I202" s="2" t="s">
        <v>126</v>
      </c>
      <c r="J202" s="107" t="str">
        <f t="shared" si="34"/>
        <v>"UKS SOKOLIK Niemodlin"</v>
      </c>
      <c r="K202" s="107" t="str">
        <f t="shared" si="35"/>
        <v>"UKS SOKOLIK Niemodlin"</v>
      </c>
      <c r="L202" s="5" t="s">
        <v>126</v>
      </c>
      <c r="N202" s="19" t="s">
        <v>705</v>
      </c>
      <c r="O202" s="19">
        <v>4098</v>
      </c>
      <c r="P202" s="19" t="s">
        <v>1</v>
      </c>
      <c r="Q202" s="19" t="s">
        <v>595</v>
      </c>
      <c r="R202" s="19">
        <v>37675</v>
      </c>
      <c r="S202" s="19" t="s">
        <v>127</v>
      </c>
      <c r="T202" s="19" t="s">
        <v>706</v>
      </c>
      <c r="U202" s="19" t="s">
        <v>543</v>
      </c>
      <c r="V202" s="19">
        <v>2002</v>
      </c>
      <c r="W202" s="19" t="s">
        <v>1</v>
      </c>
      <c r="X202" s="19" t="s">
        <v>13</v>
      </c>
      <c r="Y202" s="19" t="s">
        <v>126</v>
      </c>
      <c r="AA202" s="1" t="str">
        <f t="shared" si="36"/>
        <v>Kunaszewski Leon</v>
      </c>
      <c r="AB202" s="1">
        <f t="shared" si="38"/>
        <v>37675</v>
      </c>
      <c r="AC202" s="1">
        <f t="shared" si="39"/>
        <v>4098</v>
      </c>
      <c r="AD202" s="1" t="str">
        <f t="shared" si="40"/>
        <v>2018/2019</v>
      </c>
      <c r="AE202" s="1" t="str">
        <f t="shared" si="41"/>
        <v>2018-08-30</v>
      </c>
      <c r="AF202" s="1">
        <f t="shared" si="41"/>
        <v>37675</v>
      </c>
      <c r="AG202" s="1" t="str">
        <f t="shared" si="42"/>
        <v>M</v>
      </c>
      <c r="AH202" s="1">
        <f t="shared" si="33"/>
        <v>2002</v>
      </c>
      <c r="AI202" s="1" t="str">
        <f t="shared" si="33"/>
        <v>M</v>
      </c>
      <c r="AJ202" s="1" t="str">
        <f t="shared" si="33"/>
        <v>KTS MOKSiR Zawadzkie</v>
      </c>
      <c r="AK202" s="1" t="str">
        <f t="shared" si="37"/>
        <v>KTS MOKSiR Zawadzkie</v>
      </c>
      <c r="AL202" s="1" t="str">
        <f t="shared" si="43"/>
        <v>OPO</v>
      </c>
    </row>
    <row r="203" spans="1:38" ht="15.75">
      <c r="A203" s="8" t="s">
        <v>886</v>
      </c>
      <c r="B203" s="16">
        <v>19032</v>
      </c>
      <c r="C203" s="2">
        <v>2528</v>
      </c>
      <c r="D203" s="105" t="s">
        <v>1628</v>
      </c>
      <c r="E203" s="106">
        <v>43703</v>
      </c>
      <c r="F203" s="3" t="s">
        <v>4</v>
      </c>
      <c r="G203" s="6" t="s">
        <v>1611</v>
      </c>
      <c r="H203" s="16">
        <v>1973</v>
      </c>
      <c r="I203" s="2" t="s">
        <v>126</v>
      </c>
      <c r="J203" s="107" t="str">
        <f t="shared" si="34"/>
        <v>"UKS SOKOLIK Niemodlin"</v>
      </c>
      <c r="K203" s="107" t="str">
        <f t="shared" si="35"/>
        <v>"UKS SOKOLIK Niemodlin"</v>
      </c>
      <c r="L203" s="5" t="s">
        <v>126</v>
      </c>
      <c r="N203" s="19" t="s">
        <v>707</v>
      </c>
      <c r="O203" s="19">
        <v>4099</v>
      </c>
      <c r="P203" s="19" t="s">
        <v>1</v>
      </c>
      <c r="Q203" s="19" t="s">
        <v>595</v>
      </c>
      <c r="R203" s="19">
        <v>43343</v>
      </c>
      <c r="S203" s="19" t="s">
        <v>127</v>
      </c>
      <c r="T203" s="19" t="s">
        <v>708</v>
      </c>
      <c r="U203" s="19" t="s">
        <v>241</v>
      </c>
      <c r="V203" s="19">
        <v>2004</v>
      </c>
      <c r="W203" s="19" t="s">
        <v>1</v>
      </c>
      <c r="X203" s="19" t="s">
        <v>13</v>
      </c>
      <c r="Y203" s="19" t="s">
        <v>126</v>
      </c>
      <c r="AA203" s="1" t="str">
        <f t="shared" si="36"/>
        <v>Loński Michał</v>
      </c>
      <c r="AB203" s="1">
        <f t="shared" si="38"/>
        <v>43343</v>
      </c>
      <c r="AC203" s="1">
        <f t="shared" si="39"/>
        <v>4099</v>
      </c>
      <c r="AD203" s="1" t="str">
        <f t="shared" si="40"/>
        <v>2018/2019</v>
      </c>
      <c r="AE203" s="1" t="str">
        <f t="shared" si="41"/>
        <v>2018-08-30</v>
      </c>
      <c r="AF203" s="1">
        <f t="shared" si="41"/>
        <v>43343</v>
      </c>
      <c r="AG203" s="1" t="str">
        <f t="shared" si="42"/>
        <v>M</v>
      </c>
      <c r="AH203" s="1">
        <f t="shared" si="33"/>
        <v>2004</v>
      </c>
      <c r="AI203" s="1" t="str">
        <f t="shared" si="33"/>
        <v>M</v>
      </c>
      <c r="AJ203" s="1" t="str">
        <f t="shared" si="33"/>
        <v>KTS MOKSiR Zawadzkie</v>
      </c>
      <c r="AK203" s="1" t="str">
        <f t="shared" si="37"/>
        <v>KTS MOKSiR Zawadzkie</v>
      </c>
      <c r="AL203" s="1" t="str">
        <f t="shared" si="43"/>
        <v>OPO</v>
      </c>
    </row>
    <row r="204" spans="1:38" ht="15.75">
      <c r="A204" s="8" t="s">
        <v>1629</v>
      </c>
      <c r="B204" s="16">
        <v>32266</v>
      </c>
      <c r="C204" s="2">
        <v>2527</v>
      </c>
      <c r="D204" s="105" t="s">
        <v>1630</v>
      </c>
      <c r="E204" s="106">
        <v>43703</v>
      </c>
      <c r="F204" s="3" t="s">
        <v>4</v>
      </c>
      <c r="G204" s="6" t="s">
        <v>1611</v>
      </c>
      <c r="H204" s="16">
        <v>1962</v>
      </c>
      <c r="I204" s="2" t="s">
        <v>126</v>
      </c>
      <c r="J204" s="107" t="str">
        <f t="shared" si="34"/>
        <v>"UKS SOKOLIK Niemodlin"</v>
      </c>
      <c r="K204" s="107" t="str">
        <f t="shared" si="35"/>
        <v>"UKS SOKOLIK Niemodlin"</v>
      </c>
      <c r="L204" s="5" t="s">
        <v>126</v>
      </c>
      <c r="N204" s="19" t="s">
        <v>710</v>
      </c>
      <c r="O204" s="19">
        <v>4100</v>
      </c>
      <c r="P204" s="19" t="s">
        <v>1</v>
      </c>
      <c r="Q204" s="19" t="s">
        <v>595</v>
      </c>
      <c r="R204" s="19">
        <v>37670</v>
      </c>
      <c r="S204" s="19" t="s">
        <v>127</v>
      </c>
      <c r="T204" s="19" t="s">
        <v>711</v>
      </c>
      <c r="U204" s="19" t="s">
        <v>191</v>
      </c>
      <c r="V204" s="19">
        <v>2001</v>
      </c>
      <c r="W204" s="19" t="s">
        <v>1</v>
      </c>
      <c r="X204" s="19" t="s">
        <v>13</v>
      </c>
      <c r="Y204" s="19" t="s">
        <v>126</v>
      </c>
      <c r="AA204" s="1" t="str">
        <f t="shared" si="36"/>
        <v>Malecha Maciej</v>
      </c>
      <c r="AB204" s="1">
        <f t="shared" si="38"/>
        <v>37670</v>
      </c>
      <c r="AC204" s="1">
        <f t="shared" si="39"/>
        <v>4100</v>
      </c>
      <c r="AD204" s="1" t="str">
        <f t="shared" si="40"/>
        <v>2018/2019</v>
      </c>
      <c r="AE204" s="1" t="str">
        <f t="shared" si="41"/>
        <v>2018-08-30</v>
      </c>
      <c r="AF204" s="1">
        <f t="shared" si="41"/>
        <v>37670</v>
      </c>
      <c r="AG204" s="1" t="str">
        <f t="shared" si="42"/>
        <v>M</v>
      </c>
      <c r="AH204" s="1">
        <f t="shared" si="33"/>
        <v>2001</v>
      </c>
      <c r="AI204" s="1" t="str">
        <f t="shared" si="33"/>
        <v>M</v>
      </c>
      <c r="AJ204" s="1" t="str">
        <f t="shared" si="33"/>
        <v>KTS MOKSiR Zawadzkie</v>
      </c>
      <c r="AK204" s="1" t="str">
        <f t="shared" si="37"/>
        <v>KTS MOKSiR Zawadzkie</v>
      </c>
      <c r="AL204" s="1" t="str">
        <f t="shared" si="43"/>
        <v>OPO</v>
      </c>
    </row>
    <row r="205" spans="1:38" ht="15.75">
      <c r="A205" s="8" t="s">
        <v>1631</v>
      </c>
      <c r="B205" s="16">
        <v>51720</v>
      </c>
      <c r="C205" s="2">
        <v>2391</v>
      </c>
      <c r="D205" s="105" t="s">
        <v>1632</v>
      </c>
      <c r="E205" s="106">
        <v>43702</v>
      </c>
      <c r="F205" s="3" t="s">
        <v>106</v>
      </c>
      <c r="G205" s="6" t="s">
        <v>1633</v>
      </c>
      <c r="H205" s="16">
        <v>2012</v>
      </c>
      <c r="I205" s="2" t="s">
        <v>126</v>
      </c>
      <c r="J205" s="107" t="str">
        <f t="shared" si="34"/>
        <v>"LZS VICTORIA Chróścice"</v>
      </c>
      <c r="K205" s="107" t="str">
        <f t="shared" si="35"/>
        <v>"LZS VICTORIA Chróścice"</v>
      </c>
      <c r="L205" s="5" t="s">
        <v>126</v>
      </c>
      <c r="N205" s="19" t="s">
        <v>712</v>
      </c>
      <c r="O205" s="19">
        <v>4101</v>
      </c>
      <c r="P205" s="19" t="s">
        <v>1</v>
      </c>
      <c r="Q205" s="19" t="s">
        <v>595</v>
      </c>
      <c r="R205" s="19">
        <v>46697</v>
      </c>
      <c r="S205" s="19" t="s">
        <v>127</v>
      </c>
      <c r="T205" s="19" t="s">
        <v>713</v>
      </c>
      <c r="U205" s="19" t="s">
        <v>714</v>
      </c>
      <c r="V205" s="19">
        <v>2002</v>
      </c>
      <c r="W205" s="19" t="s">
        <v>1</v>
      </c>
      <c r="X205" s="19" t="s">
        <v>13</v>
      </c>
      <c r="Y205" s="19" t="s">
        <v>126</v>
      </c>
      <c r="AA205" s="1" t="str">
        <f t="shared" si="36"/>
        <v>Mania Kamil</v>
      </c>
      <c r="AB205" s="1">
        <f t="shared" si="38"/>
        <v>46697</v>
      </c>
      <c r="AC205" s="1">
        <f t="shared" si="39"/>
        <v>4101</v>
      </c>
      <c r="AD205" s="1" t="str">
        <f t="shared" si="40"/>
        <v>2018/2019</v>
      </c>
      <c r="AE205" s="1" t="str">
        <f t="shared" si="41"/>
        <v>2018-08-30</v>
      </c>
      <c r="AF205" s="1">
        <f t="shared" si="41"/>
        <v>46697</v>
      </c>
      <c r="AG205" s="1" t="str">
        <f t="shared" si="42"/>
        <v>M</v>
      </c>
      <c r="AH205" s="1">
        <f t="shared" si="33"/>
        <v>2002</v>
      </c>
      <c r="AI205" s="1" t="str">
        <f t="shared" si="33"/>
        <v>M</v>
      </c>
      <c r="AJ205" s="1" t="str">
        <f t="shared" si="33"/>
        <v>KTS MOKSiR Zawadzkie</v>
      </c>
      <c r="AK205" s="1" t="str">
        <f t="shared" si="37"/>
        <v>KTS MOKSiR Zawadzkie</v>
      </c>
      <c r="AL205" s="1" t="str">
        <f t="shared" si="43"/>
        <v>OPO</v>
      </c>
    </row>
    <row r="206" spans="1:38" ht="15.75">
      <c r="A206" s="8" t="s">
        <v>1634</v>
      </c>
      <c r="B206" s="16">
        <v>51719</v>
      </c>
      <c r="C206" s="2">
        <v>2390</v>
      </c>
      <c r="D206" s="105" t="s">
        <v>1635</v>
      </c>
      <c r="E206" s="106">
        <v>43702</v>
      </c>
      <c r="F206" s="3" t="s">
        <v>106</v>
      </c>
      <c r="G206" s="6" t="s">
        <v>1633</v>
      </c>
      <c r="H206" s="16">
        <v>2011</v>
      </c>
      <c r="I206" s="6" t="s">
        <v>126</v>
      </c>
      <c r="J206" s="107" t="str">
        <f t="shared" si="34"/>
        <v>"LZS VICTORIA Chróścice"</v>
      </c>
      <c r="K206" s="107" t="str">
        <f t="shared" si="35"/>
        <v>"LZS VICTORIA Chróścice"</v>
      </c>
      <c r="L206" s="5" t="s">
        <v>126</v>
      </c>
      <c r="N206" s="19" t="s">
        <v>716</v>
      </c>
      <c r="O206" s="19">
        <v>4102</v>
      </c>
      <c r="P206" s="19" t="s">
        <v>1</v>
      </c>
      <c r="Q206" s="19" t="s">
        <v>595</v>
      </c>
      <c r="R206" s="19">
        <v>45453</v>
      </c>
      <c r="S206" s="19" t="s">
        <v>127</v>
      </c>
      <c r="T206" s="19" t="s">
        <v>717</v>
      </c>
      <c r="U206" s="19" t="s">
        <v>630</v>
      </c>
      <c r="V206" s="19">
        <v>2002</v>
      </c>
      <c r="W206" s="19" t="s">
        <v>1</v>
      </c>
      <c r="X206" s="19" t="s">
        <v>13</v>
      </c>
      <c r="Y206" s="19" t="s">
        <v>126</v>
      </c>
      <c r="AA206" s="1" t="str">
        <f t="shared" si="36"/>
        <v>Pamuła Mikołaj</v>
      </c>
      <c r="AB206" s="1">
        <f t="shared" si="38"/>
        <v>45453</v>
      </c>
      <c r="AC206" s="1">
        <f t="shared" si="39"/>
        <v>4102</v>
      </c>
      <c r="AD206" s="1" t="str">
        <f t="shared" si="40"/>
        <v>2018/2019</v>
      </c>
      <c r="AE206" s="1" t="str">
        <f t="shared" si="41"/>
        <v>2018-08-30</v>
      </c>
      <c r="AF206" s="1">
        <f t="shared" si="41"/>
        <v>45453</v>
      </c>
      <c r="AG206" s="1" t="str">
        <f t="shared" si="42"/>
        <v>M</v>
      </c>
      <c r="AH206" s="1">
        <f t="shared" si="33"/>
        <v>2002</v>
      </c>
      <c r="AI206" s="1" t="str">
        <f t="shared" si="33"/>
        <v>M</v>
      </c>
      <c r="AJ206" s="1" t="str">
        <f t="shared" si="33"/>
        <v>KTS MOKSiR Zawadzkie</v>
      </c>
      <c r="AK206" s="1" t="str">
        <f t="shared" si="37"/>
        <v>KTS MOKSiR Zawadzkie</v>
      </c>
      <c r="AL206" s="1" t="str">
        <f t="shared" si="43"/>
        <v>OPO</v>
      </c>
    </row>
    <row r="207" spans="1:38" ht="15.75">
      <c r="A207" s="8" t="s">
        <v>605</v>
      </c>
      <c r="B207" s="16">
        <v>49545</v>
      </c>
      <c r="C207" s="2">
        <v>2389</v>
      </c>
      <c r="D207" s="105" t="s">
        <v>1636</v>
      </c>
      <c r="E207" s="106">
        <v>43702</v>
      </c>
      <c r="F207" s="3" t="s">
        <v>1</v>
      </c>
      <c r="G207" s="6" t="s">
        <v>1633</v>
      </c>
      <c r="H207" s="16">
        <v>2007</v>
      </c>
      <c r="I207" s="2" t="s">
        <v>126</v>
      </c>
      <c r="J207" s="107" t="str">
        <f t="shared" si="34"/>
        <v>"LZS VICTORIA Chróścice"</v>
      </c>
      <c r="K207" s="107" t="str">
        <f t="shared" si="35"/>
        <v>"LZS VICTORIA Chróścice"</v>
      </c>
      <c r="L207" s="5" t="s">
        <v>126</v>
      </c>
      <c r="N207" s="19" t="s">
        <v>719</v>
      </c>
      <c r="O207" s="19">
        <v>4103</v>
      </c>
      <c r="P207" s="19" t="s">
        <v>1</v>
      </c>
      <c r="Q207" s="19" t="s">
        <v>595</v>
      </c>
      <c r="R207" s="19">
        <v>46753</v>
      </c>
      <c r="S207" s="19" t="s">
        <v>127</v>
      </c>
      <c r="T207" s="19" t="s">
        <v>720</v>
      </c>
      <c r="U207" s="19" t="s">
        <v>721</v>
      </c>
      <c r="V207" s="19">
        <v>2006</v>
      </c>
      <c r="W207" s="19" t="s">
        <v>9</v>
      </c>
      <c r="X207" s="19" t="s">
        <v>13</v>
      </c>
      <c r="Y207" s="19" t="s">
        <v>126</v>
      </c>
      <c r="AA207" s="1" t="str">
        <f t="shared" si="36"/>
        <v>Radziej Magdalena</v>
      </c>
      <c r="AB207" s="1">
        <f t="shared" si="38"/>
        <v>46753</v>
      </c>
      <c r="AC207" s="1">
        <f t="shared" si="39"/>
        <v>4103</v>
      </c>
      <c r="AD207" s="1" t="str">
        <f t="shared" si="40"/>
        <v>2018/2019</v>
      </c>
      <c r="AE207" s="1" t="str">
        <f t="shared" si="41"/>
        <v>2018-08-30</v>
      </c>
      <c r="AF207" s="1">
        <f t="shared" si="41"/>
        <v>46753</v>
      </c>
      <c r="AG207" s="1" t="str">
        <f t="shared" si="42"/>
        <v>M</v>
      </c>
      <c r="AH207" s="1">
        <f t="shared" si="33"/>
        <v>2006</v>
      </c>
      <c r="AI207" s="1" t="str">
        <f t="shared" si="33"/>
        <v>K</v>
      </c>
      <c r="AJ207" s="1" t="str">
        <f t="shared" si="33"/>
        <v>KTS MOKSiR Zawadzkie</v>
      </c>
      <c r="AK207" s="1" t="str">
        <f t="shared" si="37"/>
        <v>KTS MOKSiR Zawadzkie</v>
      </c>
      <c r="AL207" s="1" t="str">
        <f t="shared" si="43"/>
        <v>OPO</v>
      </c>
    </row>
    <row r="208" spans="1:38" ht="15.75">
      <c r="A208" s="8" t="s">
        <v>637</v>
      </c>
      <c r="B208" s="16">
        <v>43257</v>
      </c>
      <c r="C208" s="2">
        <v>2388</v>
      </c>
      <c r="D208" s="105" t="s">
        <v>1637</v>
      </c>
      <c r="E208" s="106">
        <v>43702</v>
      </c>
      <c r="F208" s="3" t="s">
        <v>1</v>
      </c>
      <c r="G208" s="6" t="s">
        <v>1633</v>
      </c>
      <c r="H208" s="16">
        <v>2007</v>
      </c>
      <c r="I208" s="2" t="s">
        <v>126</v>
      </c>
      <c r="J208" s="107" t="str">
        <f t="shared" si="34"/>
        <v>"LZS VICTORIA Chróścice"</v>
      </c>
      <c r="K208" s="107" t="str">
        <f t="shared" si="35"/>
        <v>"LZS VICTORIA Chróścice"</v>
      </c>
      <c r="L208" s="5" t="s">
        <v>126</v>
      </c>
      <c r="N208" s="19" t="s">
        <v>723</v>
      </c>
      <c r="O208" s="19">
        <v>4104</v>
      </c>
      <c r="P208" s="19" t="s">
        <v>1</v>
      </c>
      <c r="Q208" s="19" t="s">
        <v>595</v>
      </c>
      <c r="R208" s="19">
        <v>39290</v>
      </c>
      <c r="S208" s="19" t="s">
        <v>127</v>
      </c>
      <c r="T208" s="19" t="s">
        <v>724</v>
      </c>
      <c r="U208" s="19" t="s">
        <v>721</v>
      </c>
      <c r="V208" s="19">
        <v>2002</v>
      </c>
      <c r="W208" s="19" t="s">
        <v>9</v>
      </c>
      <c r="X208" s="19" t="s">
        <v>13</v>
      </c>
      <c r="Y208" s="19" t="s">
        <v>126</v>
      </c>
      <c r="AA208" s="1" t="str">
        <f t="shared" si="36"/>
        <v>Rudzik Magdalena</v>
      </c>
      <c r="AB208" s="1">
        <f t="shared" si="38"/>
        <v>39290</v>
      </c>
      <c r="AC208" s="1">
        <f t="shared" si="39"/>
        <v>4104</v>
      </c>
      <c r="AD208" s="1" t="str">
        <f t="shared" si="40"/>
        <v>2018/2019</v>
      </c>
      <c r="AE208" s="1" t="str">
        <f t="shared" si="41"/>
        <v>2018-08-30</v>
      </c>
      <c r="AF208" s="1">
        <f t="shared" si="41"/>
        <v>39290</v>
      </c>
      <c r="AG208" s="1" t="str">
        <f t="shared" si="42"/>
        <v>M</v>
      </c>
      <c r="AH208" s="1">
        <f t="shared" si="33"/>
        <v>2002</v>
      </c>
      <c r="AI208" s="1" t="str">
        <f t="shared" si="33"/>
        <v>K</v>
      </c>
      <c r="AJ208" s="1" t="str">
        <f t="shared" si="33"/>
        <v>KTS MOKSiR Zawadzkie</v>
      </c>
      <c r="AK208" s="1" t="str">
        <f t="shared" si="37"/>
        <v>KTS MOKSiR Zawadzkie</v>
      </c>
      <c r="AL208" s="1" t="str">
        <f t="shared" si="43"/>
        <v>OPO</v>
      </c>
    </row>
    <row r="209" spans="1:38" ht="15.75">
      <c r="A209" s="8" t="s">
        <v>634</v>
      </c>
      <c r="B209" s="16">
        <v>37672</v>
      </c>
      <c r="C209" s="2">
        <v>2387</v>
      </c>
      <c r="D209" s="105" t="s">
        <v>1638</v>
      </c>
      <c r="E209" s="106">
        <v>43702</v>
      </c>
      <c r="F209" s="3" t="s">
        <v>1</v>
      </c>
      <c r="G209" s="6" t="s">
        <v>1633</v>
      </c>
      <c r="H209" s="16">
        <v>2003</v>
      </c>
      <c r="I209" s="2" t="s">
        <v>126</v>
      </c>
      <c r="J209" s="107" t="str">
        <f t="shared" si="34"/>
        <v>"LZS VICTORIA Chróścice"</v>
      </c>
      <c r="K209" s="107" t="str">
        <f t="shared" si="35"/>
        <v>"LZS VICTORIA Chróścice"</v>
      </c>
      <c r="L209" s="5" t="s">
        <v>126</v>
      </c>
      <c r="N209" s="19" t="s">
        <v>725</v>
      </c>
      <c r="O209" s="19">
        <v>4105</v>
      </c>
      <c r="P209" s="19" t="s">
        <v>1</v>
      </c>
      <c r="Q209" s="19" t="s">
        <v>595</v>
      </c>
      <c r="R209" s="19">
        <v>45456</v>
      </c>
      <c r="S209" s="19" t="s">
        <v>127</v>
      </c>
      <c r="T209" s="19" t="s">
        <v>726</v>
      </c>
      <c r="U209" s="19" t="s">
        <v>727</v>
      </c>
      <c r="V209" s="19">
        <v>2004</v>
      </c>
      <c r="W209" s="19" t="s">
        <v>9</v>
      </c>
      <c r="X209" s="19" t="s">
        <v>13</v>
      </c>
      <c r="Y209" s="19" t="s">
        <v>126</v>
      </c>
      <c r="AA209" s="1" t="str">
        <f t="shared" si="36"/>
        <v>Saternus Alina</v>
      </c>
      <c r="AB209" s="1">
        <f t="shared" si="38"/>
        <v>45456</v>
      </c>
      <c r="AC209" s="1">
        <f t="shared" si="39"/>
        <v>4105</v>
      </c>
      <c r="AD209" s="1" t="str">
        <f t="shared" si="40"/>
        <v>2018/2019</v>
      </c>
      <c r="AE209" s="1" t="str">
        <f t="shared" si="41"/>
        <v>2018-08-30</v>
      </c>
      <c r="AF209" s="1">
        <f t="shared" si="41"/>
        <v>45456</v>
      </c>
      <c r="AG209" s="1" t="str">
        <f t="shared" si="42"/>
        <v>M</v>
      </c>
      <c r="AH209" s="1">
        <f t="shared" si="33"/>
        <v>2004</v>
      </c>
      <c r="AI209" s="1" t="str">
        <f t="shared" si="33"/>
        <v>K</v>
      </c>
      <c r="AJ209" s="1" t="str">
        <f t="shared" si="33"/>
        <v>KTS MOKSiR Zawadzkie</v>
      </c>
      <c r="AK209" s="1" t="str">
        <f t="shared" si="37"/>
        <v>KTS MOKSiR Zawadzkie</v>
      </c>
      <c r="AL209" s="1" t="str">
        <f t="shared" si="43"/>
        <v>OPO</v>
      </c>
    </row>
    <row r="210" spans="1:38" ht="15.75">
      <c r="A210" s="8" t="s">
        <v>155</v>
      </c>
      <c r="B210" s="16">
        <v>37671</v>
      </c>
      <c r="C210" s="2">
        <v>2386</v>
      </c>
      <c r="D210" s="105" t="s">
        <v>1639</v>
      </c>
      <c r="E210" s="106">
        <v>43702</v>
      </c>
      <c r="F210" s="3" t="s">
        <v>1</v>
      </c>
      <c r="G210" s="6" t="s">
        <v>1633</v>
      </c>
      <c r="H210" s="16">
        <v>2002</v>
      </c>
      <c r="I210" s="2" t="s">
        <v>126</v>
      </c>
      <c r="J210" s="107" t="str">
        <f t="shared" si="34"/>
        <v>"LZS VICTORIA Chróścice"</v>
      </c>
      <c r="K210" s="107" t="str">
        <f t="shared" si="35"/>
        <v>"LZS VICTORIA Chróścice"</v>
      </c>
      <c r="L210" s="5" t="s">
        <v>126</v>
      </c>
      <c r="N210" s="19" t="s">
        <v>729</v>
      </c>
      <c r="O210" s="19">
        <v>4106</v>
      </c>
      <c r="P210" s="19" t="s">
        <v>1</v>
      </c>
      <c r="Q210" s="19" t="s">
        <v>595</v>
      </c>
      <c r="R210" s="19">
        <v>45461</v>
      </c>
      <c r="S210" s="19" t="s">
        <v>127</v>
      </c>
      <c r="T210" s="19" t="s">
        <v>730</v>
      </c>
      <c r="U210" s="19" t="s">
        <v>731</v>
      </c>
      <c r="V210" s="19">
        <v>2008</v>
      </c>
      <c r="W210" s="19" t="s">
        <v>1</v>
      </c>
      <c r="X210" s="19" t="s">
        <v>13</v>
      </c>
      <c r="Y210" s="19" t="s">
        <v>126</v>
      </c>
      <c r="AA210" s="1" t="str">
        <f t="shared" si="36"/>
        <v>Spałek Olivier</v>
      </c>
      <c r="AB210" s="1">
        <f t="shared" si="38"/>
        <v>45461</v>
      </c>
      <c r="AC210" s="1">
        <f t="shared" si="39"/>
        <v>4106</v>
      </c>
      <c r="AD210" s="1" t="str">
        <f t="shared" si="40"/>
        <v>2018/2019</v>
      </c>
      <c r="AE210" s="1" t="str">
        <f t="shared" si="41"/>
        <v>2018-08-30</v>
      </c>
      <c r="AF210" s="1">
        <f t="shared" si="41"/>
        <v>45461</v>
      </c>
      <c r="AG210" s="1" t="str">
        <f t="shared" si="42"/>
        <v>M</v>
      </c>
      <c r="AH210" s="1">
        <f t="shared" ref="AH210:AJ273" si="44">V210</f>
        <v>2008</v>
      </c>
      <c r="AI210" s="1" t="str">
        <f t="shared" si="44"/>
        <v>M</v>
      </c>
      <c r="AJ210" s="1" t="str">
        <f t="shared" si="44"/>
        <v>KTS MOKSiR Zawadzkie</v>
      </c>
      <c r="AK210" s="1" t="str">
        <f t="shared" si="37"/>
        <v>KTS MOKSiR Zawadzkie</v>
      </c>
      <c r="AL210" s="1" t="str">
        <f t="shared" si="43"/>
        <v>OPO</v>
      </c>
    </row>
    <row r="211" spans="1:38" ht="15.75">
      <c r="A211" s="8" t="s">
        <v>625</v>
      </c>
      <c r="B211" s="16">
        <v>45147</v>
      </c>
      <c r="C211" s="2">
        <v>2385</v>
      </c>
      <c r="D211" s="105" t="s">
        <v>1640</v>
      </c>
      <c r="E211" s="106">
        <v>43702</v>
      </c>
      <c r="F211" s="3" t="s">
        <v>1</v>
      </c>
      <c r="G211" s="6" t="s">
        <v>1633</v>
      </c>
      <c r="H211" s="16">
        <v>2007</v>
      </c>
      <c r="I211" s="2" t="s">
        <v>126</v>
      </c>
      <c r="J211" s="107" t="str">
        <f t="shared" si="34"/>
        <v>"LZS VICTORIA Chróścice"</v>
      </c>
      <c r="K211" s="107" t="str">
        <f t="shared" si="35"/>
        <v>"LZS VICTORIA Chróścice"</v>
      </c>
      <c r="L211" s="5" t="s">
        <v>126</v>
      </c>
      <c r="N211" s="19" t="s">
        <v>733</v>
      </c>
      <c r="O211" s="19">
        <v>4107</v>
      </c>
      <c r="P211" s="19" t="s">
        <v>1</v>
      </c>
      <c r="Q211" s="19" t="s">
        <v>595</v>
      </c>
      <c r="R211" s="19">
        <v>46844</v>
      </c>
      <c r="S211" s="19" t="s">
        <v>127</v>
      </c>
      <c r="T211" s="19" t="s">
        <v>734</v>
      </c>
      <c r="U211" s="19" t="s">
        <v>735</v>
      </c>
      <c r="V211" s="19">
        <v>2002</v>
      </c>
      <c r="W211" s="19" t="s">
        <v>9</v>
      </c>
      <c r="X211" s="19" t="s">
        <v>13</v>
      </c>
      <c r="Y211" s="19" t="s">
        <v>126</v>
      </c>
      <c r="AA211" s="1" t="str">
        <f t="shared" si="36"/>
        <v>Szatny Marta</v>
      </c>
      <c r="AB211" s="1">
        <f t="shared" si="38"/>
        <v>46844</v>
      </c>
      <c r="AC211" s="1">
        <f t="shared" si="39"/>
        <v>4107</v>
      </c>
      <c r="AD211" s="1" t="str">
        <f t="shared" si="40"/>
        <v>2018/2019</v>
      </c>
      <c r="AE211" s="1" t="str">
        <f t="shared" si="41"/>
        <v>2018-08-30</v>
      </c>
      <c r="AF211" s="1">
        <f t="shared" si="41"/>
        <v>46844</v>
      </c>
      <c r="AG211" s="1" t="str">
        <f t="shared" si="42"/>
        <v>M</v>
      </c>
      <c r="AH211" s="1">
        <f t="shared" si="44"/>
        <v>2002</v>
      </c>
      <c r="AI211" s="1" t="str">
        <f t="shared" si="44"/>
        <v>K</v>
      </c>
      <c r="AJ211" s="1" t="str">
        <f t="shared" si="44"/>
        <v>KTS MOKSiR Zawadzkie</v>
      </c>
      <c r="AK211" s="1" t="str">
        <f t="shared" si="37"/>
        <v>KTS MOKSiR Zawadzkie</v>
      </c>
      <c r="AL211" s="1" t="str">
        <f t="shared" si="43"/>
        <v>OPO</v>
      </c>
    </row>
    <row r="212" spans="1:38" ht="15.75">
      <c r="A212" s="8" t="s">
        <v>152</v>
      </c>
      <c r="B212" s="16">
        <v>45144</v>
      </c>
      <c r="C212" s="2">
        <v>2384</v>
      </c>
      <c r="D212" s="105" t="s">
        <v>1641</v>
      </c>
      <c r="E212" s="106">
        <v>43702</v>
      </c>
      <c r="F212" s="3" t="s">
        <v>1</v>
      </c>
      <c r="G212" s="6" t="s">
        <v>1633</v>
      </c>
      <c r="H212" s="16">
        <v>2007</v>
      </c>
      <c r="I212" s="2" t="s">
        <v>126</v>
      </c>
      <c r="J212" s="107" t="str">
        <f t="shared" si="34"/>
        <v>"LZS VICTORIA Chróścice"</v>
      </c>
      <c r="K212" s="107" t="str">
        <f t="shared" si="35"/>
        <v>"LZS VICTORIA Chróścice"</v>
      </c>
      <c r="L212" s="5" t="s">
        <v>126</v>
      </c>
      <c r="N212" s="19" t="s">
        <v>736</v>
      </c>
      <c r="O212" s="19">
        <v>4108</v>
      </c>
      <c r="P212" s="19" t="s">
        <v>1</v>
      </c>
      <c r="Q212" s="19" t="s">
        <v>595</v>
      </c>
      <c r="R212" s="19">
        <v>39288</v>
      </c>
      <c r="S212" s="19" t="s">
        <v>127</v>
      </c>
      <c r="T212" s="19" t="s">
        <v>737</v>
      </c>
      <c r="U212" s="19" t="s">
        <v>738</v>
      </c>
      <c r="V212" s="19">
        <v>2002</v>
      </c>
      <c r="W212" s="19" t="s">
        <v>9</v>
      </c>
      <c r="X212" s="19" t="s">
        <v>13</v>
      </c>
      <c r="Y212" s="19" t="s">
        <v>126</v>
      </c>
      <c r="AA212" s="1" t="str">
        <f t="shared" si="36"/>
        <v>Taibert Paulina</v>
      </c>
      <c r="AB212" s="1">
        <f t="shared" si="38"/>
        <v>39288</v>
      </c>
      <c r="AC212" s="1">
        <f t="shared" si="39"/>
        <v>4108</v>
      </c>
      <c r="AD212" s="1" t="str">
        <f t="shared" si="40"/>
        <v>2018/2019</v>
      </c>
      <c r="AE212" s="1" t="str">
        <f t="shared" si="41"/>
        <v>2018-08-30</v>
      </c>
      <c r="AF212" s="1">
        <f t="shared" si="41"/>
        <v>39288</v>
      </c>
      <c r="AG212" s="1" t="str">
        <f t="shared" si="42"/>
        <v>M</v>
      </c>
      <c r="AH212" s="1">
        <f t="shared" si="44"/>
        <v>2002</v>
      </c>
      <c r="AI212" s="1" t="str">
        <f t="shared" si="44"/>
        <v>K</v>
      </c>
      <c r="AJ212" s="1" t="str">
        <f t="shared" si="44"/>
        <v>KTS MOKSiR Zawadzkie</v>
      </c>
      <c r="AK212" s="1" t="str">
        <f t="shared" si="37"/>
        <v>KTS MOKSiR Zawadzkie</v>
      </c>
      <c r="AL212" s="1" t="str">
        <f t="shared" si="43"/>
        <v>OPO</v>
      </c>
    </row>
    <row r="213" spans="1:38" ht="15.75">
      <c r="A213" s="8" t="s">
        <v>602</v>
      </c>
      <c r="B213" s="16">
        <v>49544</v>
      </c>
      <c r="C213" s="2">
        <v>2383</v>
      </c>
      <c r="D213" s="105" t="s">
        <v>1642</v>
      </c>
      <c r="E213" s="106">
        <v>43702</v>
      </c>
      <c r="F213" s="3" t="s">
        <v>1</v>
      </c>
      <c r="G213" s="6" t="s">
        <v>1633</v>
      </c>
      <c r="H213" s="16">
        <v>2006</v>
      </c>
      <c r="I213" s="2" t="s">
        <v>126</v>
      </c>
      <c r="J213" s="107" t="str">
        <f t="shared" si="34"/>
        <v>"LZS VICTORIA Chróścice"</v>
      </c>
      <c r="K213" s="107" t="str">
        <f t="shared" si="35"/>
        <v>"LZS VICTORIA Chróścice"</v>
      </c>
      <c r="L213" s="5" t="s">
        <v>126</v>
      </c>
      <c r="N213" s="19" t="s">
        <v>740</v>
      </c>
      <c r="O213" s="19">
        <v>4117</v>
      </c>
      <c r="P213" s="19" t="s">
        <v>1</v>
      </c>
      <c r="Q213" s="19" t="s">
        <v>739</v>
      </c>
      <c r="R213" s="19">
        <v>49610</v>
      </c>
      <c r="S213" s="19"/>
      <c r="T213" s="19" t="s">
        <v>741</v>
      </c>
      <c r="U213" s="19" t="s">
        <v>742</v>
      </c>
      <c r="V213" s="19">
        <v>2006</v>
      </c>
      <c r="W213" s="19" t="s">
        <v>9</v>
      </c>
      <c r="X213" s="19" t="s">
        <v>20</v>
      </c>
      <c r="Y213" s="19" t="s">
        <v>126</v>
      </c>
      <c r="AA213" s="1" t="str">
        <f t="shared" si="36"/>
        <v>Cytacki Megan</v>
      </c>
      <c r="AB213" s="1">
        <f t="shared" si="38"/>
        <v>49610</v>
      </c>
      <c r="AC213" s="1">
        <f t="shared" si="39"/>
        <v>4117</v>
      </c>
      <c r="AD213" s="1" t="str">
        <f t="shared" si="40"/>
        <v>2018/2019</v>
      </c>
      <c r="AE213" s="1" t="str">
        <f t="shared" si="41"/>
        <v>2018-08-31</v>
      </c>
      <c r="AF213" s="1">
        <f t="shared" si="41"/>
        <v>49610</v>
      </c>
      <c r="AG213" s="1" t="str">
        <f t="shared" si="42"/>
        <v>M</v>
      </c>
      <c r="AH213" s="1">
        <f t="shared" si="44"/>
        <v>2006</v>
      </c>
      <c r="AI213" s="1" t="str">
        <f t="shared" si="44"/>
        <v>K</v>
      </c>
      <c r="AJ213" s="1" t="str">
        <f t="shared" si="44"/>
        <v>LZS VICTORIA Chróścice</v>
      </c>
      <c r="AK213" s="1" t="str">
        <f t="shared" si="37"/>
        <v>LZS VICTORIA Chróścice</v>
      </c>
      <c r="AL213" s="1" t="str">
        <f t="shared" si="43"/>
        <v>OPO</v>
      </c>
    </row>
    <row r="214" spans="1:38" ht="15.75">
      <c r="A214" s="8" t="s">
        <v>617</v>
      </c>
      <c r="B214" s="16">
        <v>41373</v>
      </c>
      <c r="C214" s="2">
        <v>2382</v>
      </c>
      <c r="D214" s="105" t="s">
        <v>1643</v>
      </c>
      <c r="E214" s="106">
        <v>43702</v>
      </c>
      <c r="F214" s="3" t="s">
        <v>1</v>
      </c>
      <c r="G214" s="6" t="s">
        <v>1633</v>
      </c>
      <c r="H214" s="16">
        <v>2006</v>
      </c>
      <c r="I214" s="6" t="s">
        <v>126</v>
      </c>
      <c r="J214" s="107" t="str">
        <f t="shared" si="34"/>
        <v>"LZS VICTORIA Chróścice"</v>
      </c>
      <c r="K214" s="107" t="str">
        <f t="shared" si="35"/>
        <v>"LZS VICTORIA Chróścice"</v>
      </c>
      <c r="L214" s="5" t="s">
        <v>126</v>
      </c>
      <c r="N214" s="19" t="s">
        <v>744</v>
      </c>
      <c r="O214" s="19">
        <v>4118</v>
      </c>
      <c r="P214" s="19" t="s">
        <v>1</v>
      </c>
      <c r="Q214" s="19" t="s">
        <v>739</v>
      </c>
      <c r="R214" s="19">
        <v>44387</v>
      </c>
      <c r="S214" s="19" t="s">
        <v>127</v>
      </c>
      <c r="T214" s="19" t="s">
        <v>745</v>
      </c>
      <c r="U214" s="19" t="s">
        <v>331</v>
      </c>
      <c r="V214" s="19">
        <v>2004</v>
      </c>
      <c r="W214" s="19" t="s">
        <v>1</v>
      </c>
      <c r="X214" s="19" t="s">
        <v>20</v>
      </c>
      <c r="Y214" s="19" t="s">
        <v>126</v>
      </c>
      <c r="AA214" s="1" t="str">
        <f t="shared" si="36"/>
        <v>Kuliczkowski Piotr</v>
      </c>
      <c r="AB214" s="1">
        <f t="shared" si="38"/>
        <v>44387</v>
      </c>
      <c r="AC214" s="1">
        <f t="shared" si="39"/>
        <v>4118</v>
      </c>
      <c r="AD214" s="1" t="str">
        <f t="shared" si="40"/>
        <v>2018/2019</v>
      </c>
      <c r="AE214" s="1" t="str">
        <f t="shared" si="41"/>
        <v>2018-08-31</v>
      </c>
      <c r="AF214" s="1">
        <f t="shared" si="41"/>
        <v>44387</v>
      </c>
      <c r="AG214" s="1" t="str">
        <f t="shared" si="42"/>
        <v>M</v>
      </c>
      <c r="AH214" s="1">
        <f t="shared" si="44"/>
        <v>2004</v>
      </c>
      <c r="AI214" s="1" t="str">
        <f t="shared" si="44"/>
        <v>M</v>
      </c>
      <c r="AJ214" s="1" t="str">
        <f t="shared" si="44"/>
        <v>LZS VICTORIA Chróścice</v>
      </c>
      <c r="AK214" s="1" t="str">
        <f t="shared" si="37"/>
        <v>LZS VICTORIA Chróścice</v>
      </c>
      <c r="AL214" s="1" t="str">
        <f t="shared" si="43"/>
        <v>OPO</v>
      </c>
    </row>
    <row r="215" spans="1:38" ht="15.75">
      <c r="A215" s="8" t="s">
        <v>614</v>
      </c>
      <c r="B215" s="16">
        <v>43255</v>
      </c>
      <c r="C215" s="2">
        <v>2381</v>
      </c>
      <c r="D215" s="105" t="s">
        <v>1644</v>
      </c>
      <c r="E215" s="106">
        <v>43702</v>
      </c>
      <c r="F215" s="3" t="s">
        <v>1</v>
      </c>
      <c r="G215" s="6" t="s">
        <v>1633</v>
      </c>
      <c r="H215" s="16">
        <v>2005</v>
      </c>
      <c r="I215" s="6" t="s">
        <v>126</v>
      </c>
      <c r="J215" s="107" t="str">
        <f t="shared" si="34"/>
        <v>"LZS VICTORIA Chróścice"</v>
      </c>
      <c r="K215" s="107" t="str">
        <f t="shared" si="35"/>
        <v>"LZS VICTORIA Chróścice"</v>
      </c>
      <c r="L215" s="5" t="s">
        <v>126</v>
      </c>
      <c r="N215" s="19" t="s">
        <v>747</v>
      </c>
      <c r="O215" s="19">
        <v>4138</v>
      </c>
      <c r="P215" s="19" t="s">
        <v>4</v>
      </c>
      <c r="Q215" s="19" t="s">
        <v>739</v>
      </c>
      <c r="R215" s="19">
        <v>49616</v>
      </c>
      <c r="S215" s="19"/>
      <c r="T215" s="19" t="s">
        <v>748</v>
      </c>
      <c r="U215" s="19" t="s">
        <v>319</v>
      </c>
      <c r="V215" s="19">
        <v>1984</v>
      </c>
      <c r="W215" s="19" t="s">
        <v>1</v>
      </c>
      <c r="X215" s="19" t="s">
        <v>22</v>
      </c>
      <c r="Y215" s="19" t="s">
        <v>126</v>
      </c>
      <c r="AA215" s="1" t="str">
        <f t="shared" si="36"/>
        <v>Kałwak Sławomir</v>
      </c>
      <c r="AB215" s="1">
        <f t="shared" si="38"/>
        <v>49616</v>
      </c>
      <c r="AC215" s="1">
        <f t="shared" si="39"/>
        <v>4138</v>
      </c>
      <c r="AD215" s="1" t="str">
        <f t="shared" si="40"/>
        <v>2018/2019</v>
      </c>
      <c r="AE215" s="1" t="str">
        <f t="shared" si="41"/>
        <v>2018-08-31</v>
      </c>
      <c r="AF215" s="1">
        <f t="shared" si="41"/>
        <v>49616</v>
      </c>
      <c r="AG215" s="1" t="str">
        <f t="shared" si="42"/>
        <v>S</v>
      </c>
      <c r="AH215" s="1">
        <f t="shared" si="44"/>
        <v>1984</v>
      </c>
      <c r="AI215" s="1" t="str">
        <f t="shared" si="44"/>
        <v>M</v>
      </c>
      <c r="AJ215" s="1" t="str">
        <f t="shared" si="44"/>
        <v>MGOK Gorzów Śląski</v>
      </c>
      <c r="AK215" s="1" t="str">
        <f t="shared" si="37"/>
        <v>MGOK Gorzów Śląski</v>
      </c>
      <c r="AL215" s="1" t="str">
        <f t="shared" si="43"/>
        <v>OPO</v>
      </c>
    </row>
    <row r="216" spans="1:38" ht="15.75">
      <c r="A216" s="8" t="s">
        <v>1645</v>
      </c>
      <c r="B216" s="16">
        <v>51718</v>
      </c>
      <c r="C216" s="2">
        <v>2380</v>
      </c>
      <c r="D216" s="105" t="s">
        <v>1646</v>
      </c>
      <c r="E216" s="106">
        <v>43702</v>
      </c>
      <c r="F216" s="3" t="s">
        <v>1</v>
      </c>
      <c r="G216" s="6" t="s">
        <v>1633</v>
      </c>
      <c r="H216" s="16">
        <v>2010</v>
      </c>
      <c r="I216" s="2" t="s">
        <v>126</v>
      </c>
      <c r="J216" s="107" t="str">
        <f t="shared" si="34"/>
        <v>"LZS VICTORIA Chróścice"</v>
      </c>
      <c r="K216" s="107" t="str">
        <f t="shared" si="35"/>
        <v>"LZS VICTORIA Chróścice"</v>
      </c>
      <c r="L216" s="5" t="s">
        <v>126</v>
      </c>
      <c r="N216" s="19" t="s">
        <v>749</v>
      </c>
      <c r="O216" s="19">
        <v>4139</v>
      </c>
      <c r="P216" s="19" t="s">
        <v>4</v>
      </c>
      <c r="Q216" s="19" t="s">
        <v>739</v>
      </c>
      <c r="R216" s="19">
        <v>49617</v>
      </c>
      <c r="S216" s="19"/>
      <c r="T216" s="19" t="s">
        <v>750</v>
      </c>
      <c r="U216" s="19" t="s">
        <v>300</v>
      </c>
      <c r="V216" s="19">
        <v>1983</v>
      </c>
      <c r="W216" s="19" t="s">
        <v>1</v>
      </c>
      <c r="X216" s="19" t="s">
        <v>22</v>
      </c>
      <c r="Y216" s="19" t="s">
        <v>126</v>
      </c>
      <c r="AA216" s="1" t="str">
        <f t="shared" si="36"/>
        <v>Wiśniewski Mateusz</v>
      </c>
      <c r="AB216" s="1">
        <f t="shared" si="38"/>
        <v>49617</v>
      </c>
      <c r="AC216" s="1">
        <f t="shared" si="39"/>
        <v>4139</v>
      </c>
      <c r="AD216" s="1" t="str">
        <f t="shared" si="40"/>
        <v>2018/2019</v>
      </c>
      <c r="AE216" s="1" t="str">
        <f t="shared" si="41"/>
        <v>2018-08-31</v>
      </c>
      <c r="AF216" s="1">
        <f t="shared" si="41"/>
        <v>49617</v>
      </c>
      <c r="AG216" s="1" t="str">
        <f t="shared" si="42"/>
        <v>S</v>
      </c>
      <c r="AH216" s="1">
        <f t="shared" si="44"/>
        <v>1983</v>
      </c>
      <c r="AI216" s="1" t="str">
        <f t="shared" si="44"/>
        <v>M</v>
      </c>
      <c r="AJ216" s="1" t="str">
        <f t="shared" si="44"/>
        <v>MGOK Gorzów Śląski</v>
      </c>
      <c r="AK216" s="1" t="str">
        <f t="shared" si="37"/>
        <v>MGOK Gorzów Śląski</v>
      </c>
      <c r="AL216" s="1" t="str">
        <f t="shared" si="43"/>
        <v>OPO</v>
      </c>
    </row>
    <row r="217" spans="1:38" ht="15.75">
      <c r="A217" s="8" t="s">
        <v>159</v>
      </c>
      <c r="B217" s="16">
        <v>26514</v>
      </c>
      <c r="C217" s="2">
        <v>2379</v>
      </c>
      <c r="D217" s="105" t="s">
        <v>1647</v>
      </c>
      <c r="E217" s="106">
        <v>43702</v>
      </c>
      <c r="F217" s="3" t="s">
        <v>4</v>
      </c>
      <c r="G217" s="6" t="s">
        <v>1633</v>
      </c>
      <c r="H217" s="16">
        <v>1998</v>
      </c>
      <c r="I217" s="2" t="s">
        <v>126</v>
      </c>
      <c r="J217" s="107" t="str">
        <f t="shared" si="34"/>
        <v>"LZS VICTORIA Chróścice"</v>
      </c>
      <c r="K217" s="107" t="str">
        <f t="shared" si="35"/>
        <v>"LZS VICTORIA Chróścice"</v>
      </c>
      <c r="L217" s="5" t="s">
        <v>126</v>
      </c>
      <c r="N217" s="19" t="s">
        <v>752</v>
      </c>
      <c r="O217" s="19">
        <v>4140</v>
      </c>
      <c r="P217" s="19" t="s">
        <v>4</v>
      </c>
      <c r="Q217" s="19" t="s">
        <v>739</v>
      </c>
      <c r="R217" s="19">
        <v>49618</v>
      </c>
      <c r="S217" s="19"/>
      <c r="T217" s="19" t="s">
        <v>753</v>
      </c>
      <c r="U217" s="19" t="s">
        <v>193</v>
      </c>
      <c r="V217" s="19">
        <v>1969</v>
      </c>
      <c r="W217" s="19" t="s">
        <v>1</v>
      </c>
      <c r="X217" s="19" t="s">
        <v>22</v>
      </c>
      <c r="Y217" s="19" t="s">
        <v>126</v>
      </c>
      <c r="AA217" s="1" t="str">
        <f t="shared" si="36"/>
        <v>Zimnowoda Robert</v>
      </c>
      <c r="AB217" s="1">
        <f t="shared" si="38"/>
        <v>49618</v>
      </c>
      <c r="AC217" s="1">
        <f t="shared" si="39"/>
        <v>4140</v>
      </c>
      <c r="AD217" s="1" t="str">
        <f t="shared" si="40"/>
        <v>2018/2019</v>
      </c>
      <c r="AE217" s="1" t="str">
        <f t="shared" si="41"/>
        <v>2018-08-31</v>
      </c>
      <c r="AF217" s="1">
        <f t="shared" si="41"/>
        <v>49618</v>
      </c>
      <c r="AG217" s="1" t="str">
        <f t="shared" si="42"/>
        <v>S</v>
      </c>
      <c r="AH217" s="1">
        <f t="shared" si="44"/>
        <v>1969</v>
      </c>
      <c r="AI217" s="1" t="str">
        <f t="shared" si="44"/>
        <v>M</v>
      </c>
      <c r="AJ217" s="1" t="str">
        <f t="shared" si="44"/>
        <v>MGOK Gorzów Śląski</v>
      </c>
      <c r="AK217" s="1" t="str">
        <f t="shared" si="37"/>
        <v>MGOK Gorzów Śląski</v>
      </c>
      <c r="AL217" s="1" t="str">
        <f t="shared" si="43"/>
        <v>OPO</v>
      </c>
    </row>
    <row r="218" spans="1:38" ht="15.75">
      <c r="A218" s="8" t="s">
        <v>157</v>
      </c>
      <c r="B218" s="16">
        <v>29060</v>
      </c>
      <c r="C218" s="2">
        <v>2378</v>
      </c>
      <c r="D218" s="105" t="s">
        <v>1648</v>
      </c>
      <c r="E218" s="106">
        <v>43702</v>
      </c>
      <c r="F218" s="3" t="s">
        <v>4</v>
      </c>
      <c r="G218" s="6" t="s">
        <v>1633</v>
      </c>
      <c r="H218" s="16">
        <v>2000</v>
      </c>
      <c r="I218" s="2" t="s">
        <v>126</v>
      </c>
      <c r="J218" s="107" t="str">
        <f t="shared" si="34"/>
        <v>"LZS VICTORIA Chróścice"</v>
      </c>
      <c r="K218" s="107" t="str">
        <f t="shared" si="35"/>
        <v>"LZS VICTORIA Chróścice"</v>
      </c>
      <c r="L218" s="5" t="s">
        <v>126</v>
      </c>
      <c r="N218" s="19" t="s">
        <v>755</v>
      </c>
      <c r="O218" s="19">
        <v>4141</v>
      </c>
      <c r="P218" s="19" t="s">
        <v>4</v>
      </c>
      <c r="Q218" s="19" t="s">
        <v>739</v>
      </c>
      <c r="R218" s="19">
        <v>40788</v>
      </c>
      <c r="S218" s="19" t="s">
        <v>127</v>
      </c>
      <c r="T218" s="19" t="s">
        <v>756</v>
      </c>
      <c r="U218" s="19" t="s">
        <v>300</v>
      </c>
      <c r="V218" s="19">
        <v>1992</v>
      </c>
      <c r="W218" s="19" t="s">
        <v>1</v>
      </c>
      <c r="X218" s="19" t="s">
        <v>22</v>
      </c>
      <c r="Y218" s="19" t="s">
        <v>126</v>
      </c>
      <c r="AA218" s="1" t="str">
        <f t="shared" si="36"/>
        <v>Anczyk Mateusz</v>
      </c>
      <c r="AB218" s="1">
        <f t="shared" si="38"/>
        <v>40788</v>
      </c>
      <c r="AC218" s="1">
        <f t="shared" si="39"/>
        <v>4141</v>
      </c>
      <c r="AD218" s="1" t="str">
        <f t="shared" si="40"/>
        <v>2018/2019</v>
      </c>
      <c r="AE218" s="1" t="str">
        <f t="shared" si="41"/>
        <v>2018-08-31</v>
      </c>
      <c r="AF218" s="1">
        <f t="shared" si="41"/>
        <v>40788</v>
      </c>
      <c r="AG218" s="1" t="str">
        <f t="shared" si="42"/>
        <v>S</v>
      </c>
      <c r="AH218" s="1">
        <f t="shared" si="44"/>
        <v>1992</v>
      </c>
      <c r="AI218" s="1" t="str">
        <f t="shared" si="44"/>
        <v>M</v>
      </c>
      <c r="AJ218" s="1" t="str">
        <f t="shared" si="44"/>
        <v>MGOK Gorzów Śląski</v>
      </c>
      <c r="AK218" s="1" t="str">
        <f t="shared" si="37"/>
        <v>MGOK Gorzów Śląski</v>
      </c>
      <c r="AL218" s="1" t="str">
        <f t="shared" si="43"/>
        <v>OPO</v>
      </c>
    </row>
    <row r="219" spans="1:38" ht="15.75">
      <c r="A219" s="8" t="s">
        <v>133</v>
      </c>
      <c r="B219" s="16">
        <v>21858</v>
      </c>
      <c r="C219" s="2">
        <v>2377</v>
      </c>
      <c r="D219" s="105" t="s">
        <v>1649</v>
      </c>
      <c r="E219" s="106">
        <v>43702</v>
      </c>
      <c r="F219" s="3" t="s">
        <v>4</v>
      </c>
      <c r="G219" s="6" t="s">
        <v>1633</v>
      </c>
      <c r="H219" s="16">
        <v>1994</v>
      </c>
      <c r="I219" s="2" t="s">
        <v>126</v>
      </c>
      <c r="J219" s="107" t="str">
        <f t="shared" si="34"/>
        <v>"LZS VICTORIA Chróścice"</v>
      </c>
      <c r="K219" s="107" t="str">
        <f t="shared" si="35"/>
        <v>"LZS VICTORIA Chróścice"</v>
      </c>
      <c r="L219" s="5" t="s">
        <v>126</v>
      </c>
      <c r="N219" s="19" t="s">
        <v>758</v>
      </c>
      <c r="O219" s="19">
        <v>4142</v>
      </c>
      <c r="P219" s="19" t="s">
        <v>4</v>
      </c>
      <c r="Q219" s="19" t="s">
        <v>739</v>
      </c>
      <c r="R219" s="19">
        <v>42351</v>
      </c>
      <c r="S219" s="19" t="s">
        <v>127</v>
      </c>
      <c r="T219" s="19" t="s">
        <v>759</v>
      </c>
      <c r="U219" s="19" t="s">
        <v>168</v>
      </c>
      <c r="V219" s="19">
        <v>1971</v>
      </c>
      <c r="W219" s="19" t="s">
        <v>1</v>
      </c>
      <c r="X219" s="19" t="s">
        <v>22</v>
      </c>
      <c r="Y219" s="19" t="s">
        <v>126</v>
      </c>
      <c r="AA219" s="1" t="str">
        <f t="shared" si="36"/>
        <v>Hanas Andrzej</v>
      </c>
      <c r="AB219" s="1">
        <f t="shared" si="38"/>
        <v>42351</v>
      </c>
      <c r="AC219" s="1">
        <f t="shared" si="39"/>
        <v>4142</v>
      </c>
      <c r="AD219" s="1" t="str">
        <f t="shared" si="40"/>
        <v>2018/2019</v>
      </c>
      <c r="AE219" s="1" t="str">
        <f t="shared" si="41"/>
        <v>2018-08-31</v>
      </c>
      <c r="AF219" s="1">
        <f t="shared" si="41"/>
        <v>42351</v>
      </c>
      <c r="AG219" s="1" t="str">
        <f t="shared" si="42"/>
        <v>S</v>
      </c>
      <c r="AH219" s="1">
        <f t="shared" si="44"/>
        <v>1971</v>
      </c>
      <c r="AI219" s="1" t="str">
        <f t="shared" si="44"/>
        <v>M</v>
      </c>
      <c r="AJ219" s="1" t="str">
        <f t="shared" si="44"/>
        <v>MGOK Gorzów Śląski</v>
      </c>
      <c r="AK219" s="1" t="str">
        <f t="shared" si="37"/>
        <v>MGOK Gorzów Śląski</v>
      </c>
      <c r="AL219" s="1" t="str">
        <f t="shared" si="43"/>
        <v>OPO</v>
      </c>
    </row>
    <row r="220" spans="1:38" ht="15.75">
      <c r="A220" s="8" t="s">
        <v>594</v>
      </c>
      <c r="B220" s="16">
        <v>12985</v>
      </c>
      <c r="C220" s="2">
        <v>2376</v>
      </c>
      <c r="D220" s="105" t="s">
        <v>1650</v>
      </c>
      <c r="E220" s="106">
        <v>43702</v>
      </c>
      <c r="F220" s="3" t="s">
        <v>4</v>
      </c>
      <c r="G220" s="6" t="s">
        <v>1633</v>
      </c>
      <c r="H220" s="16">
        <v>1946</v>
      </c>
      <c r="I220" s="2" t="s">
        <v>126</v>
      </c>
      <c r="J220" s="107" t="str">
        <f t="shared" si="34"/>
        <v>"LZS VICTORIA Chróścice"</v>
      </c>
      <c r="K220" s="107" t="str">
        <f t="shared" si="35"/>
        <v>"LZS VICTORIA Chróścice"</v>
      </c>
      <c r="L220" s="5" t="s">
        <v>126</v>
      </c>
      <c r="N220" s="19" t="s">
        <v>761</v>
      </c>
      <c r="O220" s="19">
        <v>4143</v>
      </c>
      <c r="P220" s="19" t="s">
        <v>4</v>
      </c>
      <c r="Q220" s="19" t="s">
        <v>739</v>
      </c>
      <c r="R220" s="19">
        <v>26651</v>
      </c>
      <c r="S220" s="19" t="s">
        <v>127</v>
      </c>
      <c r="T220" s="19" t="s">
        <v>762</v>
      </c>
      <c r="U220" s="19" t="s">
        <v>178</v>
      </c>
      <c r="V220" s="19">
        <v>1981</v>
      </c>
      <c r="W220" s="19" t="s">
        <v>1</v>
      </c>
      <c r="X220" s="19" t="s">
        <v>22</v>
      </c>
      <c r="Y220" s="19" t="s">
        <v>126</v>
      </c>
      <c r="AA220" s="1" t="str">
        <f t="shared" si="36"/>
        <v>Milde Adam</v>
      </c>
      <c r="AB220" s="1">
        <f t="shared" si="38"/>
        <v>26651</v>
      </c>
      <c r="AC220" s="1">
        <f t="shared" si="39"/>
        <v>4143</v>
      </c>
      <c r="AD220" s="1" t="str">
        <f t="shared" si="40"/>
        <v>2018/2019</v>
      </c>
      <c r="AE220" s="1" t="str">
        <f t="shared" si="41"/>
        <v>2018-08-31</v>
      </c>
      <c r="AF220" s="1">
        <f t="shared" si="41"/>
        <v>26651</v>
      </c>
      <c r="AG220" s="1" t="str">
        <f t="shared" si="42"/>
        <v>S</v>
      </c>
      <c r="AH220" s="1">
        <f t="shared" si="44"/>
        <v>1981</v>
      </c>
      <c r="AI220" s="1" t="str">
        <f t="shared" si="44"/>
        <v>M</v>
      </c>
      <c r="AJ220" s="1" t="str">
        <f t="shared" si="44"/>
        <v>MGOK Gorzów Śląski</v>
      </c>
      <c r="AK220" s="1" t="str">
        <f t="shared" si="37"/>
        <v>MGOK Gorzów Śląski</v>
      </c>
      <c r="AL220" s="1" t="str">
        <f t="shared" si="43"/>
        <v>OPO</v>
      </c>
    </row>
    <row r="221" spans="1:38" ht="15.75">
      <c r="A221" s="8" t="s">
        <v>149</v>
      </c>
      <c r="B221" s="16">
        <v>29059</v>
      </c>
      <c r="C221" s="2">
        <v>2375</v>
      </c>
      <c r="D221" s="105" t="s">
        <v>1651</v>
      </c>
      <c r="E221" s="106">
        <v>43702</v>
      </c>
      <c r="F221" s="3" t="s">
        <v>4</v>
      </c>
      <c r="G221" s="6" t="s">
        <v>1633</v>
      </c>
      <c r="H221" s="16">
        <v>1999</v>
      </c>
      <c r="I221" s="2" t="s">
        <v>126</v>
      </c>
      <c r="J221" s="107" t="str">
        <f t="shared" si="34"/>
        <v>"LZS VICTORIA Chróścice"</v>
      </c>
      <c r="K221" s="107" t="str">
        <f t="shared" si="35"/>
        <v>"LZS VICTORIA Chróścice"</v>
      </c>
      <c r="L221" s="5" t="s">
        <v>126</v>
      </c>
      <c r="N221" s="19" t="s">
        <v>764</v>
      </c>
      <c r="O221" s="19">
        <v>4144</v>
      </c>
      <c r="P221" s="19" t="s">
        <v>4</v>
      </c>
      <c r="Q221" s="19" t="s">
        <v>739</v>
      </c>
      <c r="R221" s="19">
        <v>40789</v>
      </c>
      <c r="S221" s="19" t="s">
        <v>127</v>
      </c>
      <c r="T221" s="19" t="s">
        <v>765</v>
      </c>
      <c r="U221" s="19" t="s">
        <v>766</v>
      </c>
      <c r="V221" s="19">
        <v>1997</v>
      </c>
      <c r="W221" s="19" t="s">
        <v>1</v>
      </c>
      <c r="X221" s="19" t="s">
        <v>22</v>
      </c>
      <c r="Y221" s="19" t="s">
        <v>126</v>
      </c>
      <c r="AA221" s="1" t="str">
        <f t="shared" si="36"/>
        <v>Młynarczyk Arkadiusz</v>
      </c>
      <c r="AB221" s="1">
        <f t="shared" si="38"/>
        <v>40789</v>
      </c>
      <c r="AC221" s="1">
        <f t="shared" si="39"/>
        <v>4144</v>
      </c>
      <c r="AD221" s="1" t="str">
        <f t="shared" si="40"/>
        <v>2018/2019</v>
      </c>
      <c r="AE221" s="1" t="str">
        <f t="shared" si="41"/>
        <v>2018-08-31</v>
      </c>
      <c r="AF221" s="1">
        <f t="shared" si="41"/>
        <v>40789</v>
      </c>
      <c r="AG221" s="1" t="str">
        <f t="shared" si="42"/>
        <v>S</v>
      </c>
      <c r="AH221" s="1">
        <f t="shared" si="44"/>
        <v>1997</v>
      </c>
      <c r="AI221" s="1" t="str">
        <f t="shared" si="44"/>
        <v>M</v>
      </c>
      <c r="AJ221" s="1" t="str">
        <f t="shared" si="44"/>
        <v>MGOK Gorzów Śląski</v>
      </c>
      <c r="AK221" s="1" t="str">
        <f t="shared" si="37"/>
        <v>MGOK Gorzów Śląski</v>
      </c>
      <c r="AL221" s="1" t="str">
        <f t="shared" si="43"/>
        <v>OPO</v>
      </c>
    </row>
    <row r="222" spans="1:38" ht="15.75">
      <c r="A222" s="8" t="s">
        <v>1652</v>
      </c>
      <c r="B222" s="16">
        <v>37668</v>
      </c>
      <c r="C222" s="2">
        <v>2374</v>
      </c>
      <c r="D222" s="105" t="s">
        <v>1653</v>
      </c>
      <c r="E222" s="106">
        <v>43702</v>
      </c>
      <c r="F222" s="3" t="s">
        <v>4</v>
      </c>
      <c r="G222" s="6" t="s">
        <v>1633</v>
      </c>
      <c r="H222" s="108">
        <v>1994</v>
      </c>
      <c r="I222" s="6" t="s">
        <v>126</v>
      </c>
      <c r="J222" s="107" t="str">
        <f t="shared" si="34"/>
        <v>"LZS VICTORIA Chróścice"</v>
      </c>
      <c r="K222" s="107" t="str">
        <f t="shared" si="35"/>
        <v>"LZS VICTORIA Chróścice"</v>
      </c>
      <c r="L222" s="5" t="s">
        <v>126</v>
      </c>
      <c r="N222" s="19" t="s">
        <v>768</v>
      </c>
      <c r="O222" s="19">
        <v>4145</v>
      </c>
      <c r="P222" s="19" t="s">
        <v>4</v>
      </c>
      <c r="Q222" s="19" t="s">
        <v>739</v>
      </c>
      <c r="R222" s="19">
        <v>33866</v>
      </c>
      <c r="S222" s="19" t="s">
        <v>127</v>
      </c>
      <c r="T222" s="19" t="s">
        <v>769</v>
      </c>
      <c r="U222" s="19" t="s">
        <v>770</v>
      </c>
      <c r="V222" s="19">
        <v>1950</v>
      </c>
      <c r="W222" s="19" t="s">
        <v>1</v>
      </c>
      <c r="X222" s="19" t="s">
        <v>22</v>
      </c>
      <c r="Y222" s="19" t="s">
        <v>126</v>
      </c>
      <c r="AA222" s="1" t="str">
        <f t="shared" si="36"/>
        <v>Olszowy Edmund</v>
      </c>
      <c r="AB222" s="1">
        <f t="shared" si="38"/>
        <v>33866</v>
      </c>
      <c r="AC222" s="1">
        <f t="shared" si="39"/>
        <v>4145</v>
      </c>
      <c r="AD222" s="1" t="str">
        <f t="shared" si="40"/>
        <v>2018/2019</v>
      </c>
      <c r="AE222" s="1" t="str">
        <f t="shared" si="41"/>
        <v>2018-08-31</v>
      </c>
      <c r="AF222" s="1">
        <f t="shared" si="41"/>
        <v>33866</v>
      </c>
      <c r="AG222" s="1" t="str">
        <f t="shared" si="42"/>
        <v>S</v>
      </c>
      <c r="AH222" s="1">
        <f t="shared" si="44"/>
        <v>1950</v>
      </c>
      <c r="AI222" s="1" t="str">
        <f t="shared" si="44"/>
        <v>M</v>
      </c>
      <c r="AJ222" s="1" t="str">
        <f t="shared" si="44"/>
        <v>MGOK Gorzów Śląski</v>
      </c>
      <c r="AK222" s="1" t="str">
        <f t="shared" si="37"/>
        <v>MGOK Gorzów Śląski</v>
      </c>
      <c r="AL222" s="1" t="str">
        <f t="shared" si="43"/>
        <v>OPO</v>
      </c>
    </row>
    <row r="223" spans="1:38" ht="15.75">
      <c r="A223" s="8" t="s">
        <v>1654</v>
      </c>
      <c r="B223" s="16">
        <v>51717</v>
      </c>
      <c r="C223" s="2">
        <v>2373</v>
      </c>
      <c r="D223" s="105" t="s">
        <v>1655</v>
      </c>
      <c r="E223" s="106">
        <v>43702</v>
      </c>
      <c r="F223" s="3" t="s">
        <v>4</v>
      </c>
      <c r="G223" s="6" t="s">
        <v>1633</v>
      </c>
      <c r="H223" s="16">
        <v>1978</v>
      </c>
      <c r="I223" s="2" t="s">
        <v>126</v>
      </c>
      <c r="J223" s="107" t="str">
        <f t="shared" si="34"/>
        <v>"LZS VICTORIA Chróścice"</v>
      </c>
      <c r="K223" s="107" t="str">
        <f t="shared" si="35"/>
        <v>"LZS VICTORIA Chróścice"</v>
      </c>
      <c r="L223" s="5" t="s">
        <v>126</v>
      </c>
      <c r="N223" s="19" t="s">
        <v>772</v>
      </c>
      <c r="O223" s="19">
        <v>4146</v>
      </c>
      <c r="P223" s="19" t="s">
        <v>4</v>
      </c>
      <c r="Q223" s="19" t="s">
        <v>739</v>
      </c>
      <c r="R223" s="19">
        <v>8457</v>
      </c>
      <c r="S223" s="19" t="s">
        <v>127</v>
      </c>
      <c r="T223" s="19" t="s">
        <v>773</v>
      </c>
      <c r="U223" s="19" t="s">
        <v>651</v>
      </c>
      <c r="V223" s="19">
        <v>1968</v>
      </c>
      <c r="W223" s="19" t="s">
        <v>1</v>
      </c>
      <c r="X223" s="19" t="s">
        <v>22</v>
      </c>
      <c r="Y223" s="19" t="s">
        <v>126</v>
      </c>
      <c r="AA223" s="1" t="str">
        <f t="shared" si="36"/>
        <v>Stańczyk Jacek</v>
      </c>
      <c r="AB223" s="1">
        <f t="shared" si="38"/>
        <v>8457</v>
      </c>
      <c r="AC223" s="1">
        <f t="shared" si="39"/>
        <v>4146</v>
      </c>
      <c r="AD223" s="1" t="str">
        <f t="shared" si="40"/>
        <v>2018/2019</v>
      </c>
      <c r="AE223" s="1" t="str">
        <f t="shared" si="41"/>
        <v>2018-08-31</v>
      </c>
      <c r="AF223" s="1">
        <f t="shared" si="41"/>
        <v>8457</v>
      </c>
      <c r="AG223" s="1" t="str">
        <f t="shared" si="42"/>
        <v>S</v>
      </c>
      <c r="AH223" s="1">
        <f t="shared" si="44"/>
        <v>1968</v>
      </c>
      <c r="AI223" s="1" t="str">
        <f t="shared" si="44"/>
        <v>M</v>
      </c>
      <c r="AJ223" s="1" t="str">
        <f t="shared" si="44"/>
        <v>MGOK Gorzów Śląski</v>
      </c>
      <c r="AK223" s="1" t="str">
        <f t="shared" si="37"/>
        <v>MGOK Gorzów Śląski</v>
      </c>
      <c r="AL223" s="1" t="str">
        <f t="shared" si="43"/>
        <v>OPO</v>
      </c>
    </row>
    <row r="224" spans="1:38" ht="15.75">
      <c r="A224" s="8" t="s">
        <v>1656</v>
      </c>
      <c r="B224" s="16">
        <v>51716</v>
      </c>
      <c r="C224" s="2">
        <v>2372</v>
      </c>
      <c r="D224" s="105" t="s">
        <v>1657</v>
      </c>
      <c r="E224" s="106">
        <v>43702</v>
      </c>
      <c r="F224" s="3" t="s">
        <v>4</v>
      </c>
      <c r="G224" s="6" t="s">
        <v>1633</v>
      </c>
      <c r="H224" s="16">
        <v>1971</v>
      </c>
      <c r="I224" s="2" t="s">
        <v>126</v>
      </c>
      <c r="J224" s="107" t="str">
        <f t="shared" si="34"/>
        <v>"LZS VICTORIA Chróścice"</v>
      </c>
      <c r="K224" s="107" t="str">
        <f t="shared" si="35"/>
        <v>"LZS VICTORIA Chróścice"</v>
      </c>
      <c r="L224" s="5" t="s">
        <v>126</v>
      </c>
      <c r="N224" s="19" t="s">
        <v>775</v>
      </c>
      <c r="O224" s="19">
        <v>4147</v>
      </c>
      <c r="P224" s="19" t="s">
        <v>4</v>
      </c>
      <c r="Q224" s="19" t="s">
        <v>739</v>
      </c>
      <c r="R224" s="19">
        <v>40787</v>
      </c>
      <c r="S224" s="19" t="s">
        <v>127</v>
      </c>
      <c r="T224" s="19" t="s">
        <v>269</v>
      </c>
      <c r="U224" s="19" t="s">
        <v>438</v>
      </c>
      <c r="V224" s="19">
        <v>1982</v>
      </c>
      <c r="W224" s="19" t="s">
        <v>1</v>
      </c>
      <c r="X224" s="19" t="s">
        <v>22</v>
      </c>
      <c r="Y224" s="19" t="s">
        <v>126</v>
      </c>
      <c r="AA224" s="1" t="str">
        <f t="shared" si="36"/>
        <v>Wilk Marek</v>
      </c>
      <c r="AB224" s="1">
        <f t="shared" si="38"/>
        <v>40787</v>
      </c>
      <c r="AC224" s="1">
        <f t="shared" si="39"/>
        <v>4147</v>
      </c>
      <c r="AD224" s="1" t="str">
        <f t="shared" si="40"/>
        <v>2018/2019</v>
      </c>
      <c r="AE224" s="1" t="str">
        <f t="shared" si="41"/>
        <v>2018-08-31</v>
      </c>
      <c r="AF224" s="1">
        <f t="shared" si="41"/>
        <v>40787</v>
      </c>
      <c r="AG224" s="1" t="str">
        <f t="shared" si="42"/>
        <v>S</v>
      </c>
      <c r="AH224" s="1">
        <f t="shared" si="44"/>
        <v>1982</v>
      </c>
      <c r="AI224" s="1" t="str">
        <f t="shared" si="44"/>
        <v>M</v>
      </c>
      <c r="AJ224" s="1" t="str">
        <f t="shared" si="44"/>
        <v>MGOK Gorzów Śląski</v>
      </c>
      <c r="AK224" s="1" t="str">
        <f t="shared" si="37"/>
        <v>MGOK Gorzów Śląski</v>
      </c>
      <c r="AL224" s="1" t="str">
        <f t="shared" si="43"/>
        <v>OPO</v>
      </c>
    </row>
    <row r="225" spans="1:38" ht="15.75">
      <c r="A225" s="8" t="s">
        <v>667</v>
      </c>
      <c r="B225" s="16">
        <v>49606</v>
      </c>
      <c r="C225" s="2">
        <v>2371</v>
      </c>
      <c r="D225" s="105" t="s">
        <v>1658</v>
      </c>
      <c r="E225" s="106">
        <v>43702</v>
      </c>
      <c r="F225" s="3" t="s">
        <v>1</v>
      </c>
      <c r="G225" s="6" t="s">
        <v>1659</v>
      </c>
      <c r="H225" s="16">
        <v>2006</v>
      </c>
      <c r="I225" s="2" t="s">
        <v>126</v>
      </c>
      <c r="J225" s="107" t="str">
        <f t="shared" si="34"/>
        <v>"KTS MOKSIR Zawadzkie"</v>
      </c>
      <c r="K225" s="107" t="str">
        <f t="shared" si="35"/>
        <v>"KTS MOKSIR Zawadzkie"</v>
      </c>
      <c r="L225" s="5" t="s">
        <v>126</v>
      </c>
      <c r="N225" s="19" t="s">
        <v>777</v>
      </c>
      <c r="O225" s="19">
        <v>4148</v>
      </c>
      <c r="P225" s="19" t="s">
        <v>4</v>
      </c>
      <c r="Q225" s="19" t="s">
        <v>739</v>
      </c>
      <c r="R225" s="19">
        <v>37655</v>
      </c>
      <c r="S225" s="19" t="s">
        <v>127</v>
      </c>
      <c r="T225" s="19" t="s">
        <v>778</v>
      </c>
      <c r="U225" s="19" t="s">
        <v>289</v>
      </c>
      <c r="V225" s="19">
        <v>1975</v>
      </c>
      <c r="W225" s="19" t="s">
        <v>1</v>
      </c>
      <c r="X225" s="19" t="s">
        <v>22</v>
      </c>
      <c r="Y225" s="19" t="s">
        <v>126</v>
      </c>
      <c r="AA225" s="1" t="str">
        <f t="shared" si="36"/>
        <v>Włoch Karol</v>
      </c>
      <c r="AB225" s="1">
        <f t="shared" si="38"/>
        <v>37655</v>
      </c>
      <c r="AC225" s="1">
        <f t="shared" si="39"/>
        <v>4148</v>
      </c>
      <c r="AD225" s="1" t="str">
        <f t="shared" si="40"/>
        <v>2018/2019</v>
      </c>
      <c r="AE225" s="1" t="str">
        <f t="shared" si="41"/>
        <v>2018-08-31</v>
      </c>
      <c r="AF225" s="1">
        <f t="shared" si="41"/>
        <v>37655</v>
      </c>
      <c r="AG225" s="1" t="str">
        <f t="shared" si="42"/>
        <v>S</v>
      </c>
      <c r="AH225" s="1">
        <f t="shared" si="44"/>
        <v>1975</v>
      </c>
      <c r="AI225" s="1" t="str">
        <f t="shared" si="44"/>
        <v>M</v>
      </c>
      <c r="AJ225" s="1" t="str">
        <f t="shared" si="44"/>
        <v>MGOK Gorzów Śląski</v>
      </c>
      <c r="AK225" s="1" t="str">
        <f t="shared" si="37"/>
        <v>MGOK Gorzów Śląski</v>
      </c>
      <c r="AL225" s="1" t="str">
        <f t="shared" si="43"/>
        <v>OPO</v>
      </c>
    </row>
    <row r="226" spans="1:38" ht="15.75">
      <c r="A226" s="8" t="s">
        <v>732</v>
      </c>
      <c r="B226" s="16">
        <v>46844</v>
      </c>
      <c r="C226" s="2">
        <v>2370</v>
      </c>
      <c r="D226" s="105" t="s">
        <v>1660</v>
      </c>
      <c r="E226" s="106">
        <v>43702</v>
      </c>
      <c r="F226" s="3" t="s">
        <v>1</v>
      </c>
      <c r="G226" s="6" t="s">
        <v>1659</v>
      </c>
      <c r="H226" s="16">
        <v>2002</v>
      </c>
      <c r="I226" s="2" t="s">
        <v>126</v>
      </c>
      <c r="J226" s="107" t="str">
        <f t="shared" si="34"/>
        <v>"KTS MOKSIR Zawadzkie"</v>
      </c>
      <c r="K226" s="107" t="str">
        <f t="shared" si="35"/>
        <v>"KTS MOKSIR Zawadzkie"</v>
      </c>
      <c r="L226" s="5" t="s">
        <v>126</v>
      </c>
      <c r="N226" s="19" t="s">
        <v>780</v>
      </c>
      <c r="O226" s="19">
        <v>4149</v>
      </c>
      <c r="P226" s="19" t="s">
        <v>4</v>
      </c>
      <c r="Q226" s="19" t="s">
        <v>739</v>
      </c>
      <c r="R226" s="19">
        <v>42354</v>
      </c>
      <c r="S226" s="19" t="s">
        <v>127</v>
      </c>
      <c r="T226" s="19" t="s">
        <v>781</v>
      </c>
      <c r="U226" s="19" t="s">
        <v>300</v>
      </c>
      <c r="V226" s="19">
        <v>1991</v>
      </c>
      <c r="W226" s="19" t="s">
        <v>1</v>
      </c>
      <c r="X226" s="19" t="s">
        <v>22</v>
      </c>
      <c r="Y226" s="19" t="s">
        <v>126</v>
      </c>
      <c r="AA226" s="1" t="str">
        <f t="shared" si="36"/>
        <v>Żydziak Mateusz</v>
      </c>
      <c r="AB226" s="1">
        <f t="shared" si="38"/>
        <v>42354</v>
      </c>
      <c r="AC226" s="1">
        <f t="shared" si="39"/>
        <v>4149</v>
      </c>
      <c r="AD226" s="1" t="str">
        <f t="shared" si="40"/>
        <v>2018/2019</v>
      </c>
      <c r="AE226" s="1" t="str">
        <f t="shared" si="41"/>
        <v>2018-08-31</v>
      </c>
      <c r="AF226" s="1">
        <f t="shared" si="41"/>
        <v>42354</v>
      </c>
      <c r="AG226" s="1" t="str">
        <f t="shared" si="42"/>
        <v>S</v>
      </c>
      <c r="AH226" s="1">
        <f t="shared" si="44"/>
        <v>1991</v>
      </c>
      <c r="AI226" s="1" t="str">
        <f t="shared" si="44"/>
        <v>M</v>
      </c>
      <c r="AJ226" s="1" t="str">
        <f t="shared" si="44"/>
        <v>MGOK Gorzów Śląski</v>
      </c>
      <c r="AK226" s="1" t="str">
        <f t="shared" si="37"/>
        <v>MGOK Gorzów Śląski</v>
      </c>
      <c r="AL226" s="1" t="str">
        <f t="shared" si="43"/>
        <v>OPO</v>
      </c>
    </row>
    <row r="227" spans="1:38" ht="15.75">
      <c r="A227" s="8" t="s">
        <v>728</v>
      </c>
      <c r="B227" s="16">
        <v>45461</v>
      </c>
      <c r="C227" s="2">
        <v>2369</v>
      </c>
      <c r="D227" s="105" t="s">
        <v>1661</v>
      </c>
      <c r="E227" s="106">
        <v>43702</v>
      </c>
      <c r="F227" s="3" t="s">
        <v>1</v>
      </c>
      <c r="G227" s="6" t="s">
        <v>1659</v>
      </c>
      <c r="H227" s="16">
        <v>2008</v>
      </c>
      <c r="I227" s="2" t="s">
        <v>126</v>
      </c>
      <c r="J227" s="107" t="str">
        <f t="shared" si="34"/>
        <v>"KTS MOKSIR Zawadzkie"</v>
      </c>
      <c r="K227" s="107" t="str">
        <f t="shared" si="35"/>
        <v>"KTS MOKSIR Zawadzkie"</v>
      </c>
      <c r="L227" s="5" t="s">
        <v>126</v>
      </c>
      <c r="N227" s="19" t="s">
        <v>782</v>
      </c>
      <c r="O227" s="19">
        <v>4150</v>
      </c>
      <c r="P227" s="19" t="s">
        <v>1</v>
      </c>
      <c r="Q227" s="19" t="s">
        <v>739</v>
      </c>
      <c r="R227" s="19">
        <v>42352</v>
      </c>
      <c r="S227" s="19" t="s">
        <v>127</v>
      </c>
      <c r="T227" s="19" t="s">
        <v>711</v>
      </c>
      <c r="U227" s="19" t="s">
        <v>783</v>
      </c>
      <c r="V227" s="19">
        <v>2004</v>
      </c>
      <c r="W227" s="19" t="s">
        <v>9</v>
      </c>
      <c r="X227" s="19" t="s">
        <v>22</v>
      </c>
      <c r="Y227" s="19" t="s">
        <v>126</v>
      </c>
      <c r="AA227" s="1" t="str">
        <f t="shared" si="36"/>
        <v>Malecha Jennifer</v>
      </c>
      <c r="AB227" s="1">
        <f t="shared" si="38"/>
        <v>42352</v>
      </c>
      <c r="AC227" s="1">
        <f t="shared" si="39"/>
        <v>4150</v>
      </c>
      <c r="AD227" s="1" t="str">
        <f t="shared" si="40"/>
        <v>2018/2019</v>
      </c>
      <c r="AE227" s="1" t="str">
        <f t="shared" si="41"/>
        <v>2018-08-31</v>
      </c>
      <c r="AF227" s="1">
        <f t="shared" si="41"/>
        <v>42352</v>
      </c>
      <c r="AG227" s="1" t="str">
        <f t="shared" si="42"/>
        <v>M</v>
      </c>
      <c r="AH227" s="1">
        <f t="shared" si="44"/>
        <v>2004</v>
      </c>
      <c r="AI227" s="1" t="str">
        <f t="shared" si="44"/>
        <v>K</v>
      </c>
      <c r="AJ227" s="1" t="str">
        <f t="shared" si="44"/>
        <v>MGOK Gorzów Śląski</v>
      </c>
      <c r="AK227" s="1" t="str">
        <f t="shared" si="37"/>
        <v>MGOK Gorzów Śląski</v>
      </c>
      <c r="AL227" s="1" t="str">
        <f t="shared" si="43"/>
        <v>OPO</v>
      </c>
    </row>
    <row r="228" spans="1:38" ht="15.75">
      <c r="A228" s="8" t="s">
        <v>722</v>
      </c>
      <c r="B228" s="16">
        <v>39290</v>
      </c>
      <c r="C228" s="2">
        <v>2368</v>
      </c>
      <c r="D228" s="105" t="s">
        <v>1662</v>
      </c>
      <c r="E228" s="106">
        <v>43702</v>
      </c>
      <c r="F228" s="3" t="s">
        <v>1</v>
      </c>
      <c r="G228" s="6" t="s">
        <v>1659</v>
      </c>
      <c r="H228" s="16">
        <v>2002</v>
      </c>
      <c r="I228" s="2" t="s">
        <v>126</v>
      </c>
      <c r="J228" s="107" t="str">
        <f t="shared" si="34"/>
        <v>"KTS MOKSIR Zawadzkie"</v>
      </c>
      <c r="K228" s="107" t="str">
        <f t="shared" si="35"/>
        <v>"KTS MOKSIR Zawadzkie"</v>
      </c>
      <c r="L228" s="5" t="s">
        <v>126</v>
      </c>
      <c r="N228" s="19" t="s">
        <v>784</v>
      </c>
      <c r="O228" s="19">
        <v>4151</v>
      </c>
      <c r="P228" s="19" t="s">
        <v>1</v>
      </c>
      <c r="Q228" s="19" t="s">
        <v>739</v>
      </c>
      <c r="R228" s="19">
        <v>42353</v>
      </c>
      <c r="S228" s="19" t="s">
        <v>127</v>
      </c>
      <c r="T228" s="19" t="s">
        <v>785</v>
      </c>
      <c r="U228" s="19" t="s">
        <v>195</v>
      </c>
      <c r="V228" s="19">
        <v>2004</v>
      </c>
      <c r="W228" s="19" t="s">
        <v>1</v>
      </c>
      <c r="X228" s="19" t="s">
        <v>22</v>
      </c>
      <c r="Y228" s="19" t="s">
        <v>126</v>
      </c>
      <c r="AA228" s="1" t="str">
        <f t="shared" si="36"/>
        <v>Paprotny Jakub</v>
      </c>
      <c r="AB228" s="1">
        <f t="shared" si="38"/>
        <v>42353</v>
      </c>
      <c r="AC228" s="1">
        <f t="shared" si="39"/>
        <v>4151</v>
      </c>
      <c r="AD228" s="1" t="str">
        <f t="shared" si="40"/>
        <v>2018/2019</v>
      </c>
      <c r="AE228" s="1" t="str">
        <f t="shared" si="41"/>
        <v>2018-08-31</v>
      </c>
      <c r="AF228" s="1">
        <f t="shared" si="41"/>
        <v>42353</v>
      </c>
      <c r="AG228" s="1" t="str">
        <f t="shared" si="42"/>
        <v>M</v>
      </c>
      <c r="AH228" s="1">
        <f t="shared" si="44"/>
        <v>2004</v>
      </c>
      <c r="AI228" s="1" t="str">
        <f t="shared" si="44"/>
        <v>M</v>
      </c>
      <c r="AJ228" s="1" t="str">
        <f t="shared" si="44"/>
        <v>MGOK Gorzów Śląski</v>
      </c>
      <c r="AK228" s="1" t="str">
        <f t="shared" si="37"/>
        <v>MGOK Gorzów Śląski</v>
      </c>
      <c r="AL228" s="1" t="str">
        <f t="shared" si="43"/>
        <v>OPO</v>
      </c>
    </row>
    <row r="229" spans="1:38" ht="15.75">
      <c r="A229" s="8" t="s">
        <v>718</v>
      </c>
      <c r="B229" s="16">
        <v>46753</v>
      </c>
      <c r="C229" s="2">
        <v>2367</v>
      </c>
      <c r="D229" s="105" t="s">
        <v>1663</v>
      </c>
      <c r="E229" s="106">
        <v>43702</v>
      </c>
      <c r="F229" s="3" t="s">
        <v>1</v>
      </c>
      <c r="G229" s="6" t="s">
        <v>1659</v>
      </c>
      <c r="H229" s="16">
        <v>2006</v>
      </c>
      <c r="I229" s="6" t="s">
        <v>126</v>
      </c>
      <c r="J229" s="107" t="str">
        <f t="shared" si="34"/>
        <v>"KTS MOKSIR Zawadzkie"</v>
      </c>
      <c r="K229" s="107" t="str">
        <f t="shared" si="35"/>
        <v>"KTS MOKSIR Zawadzkie"</v>
      </c>
      <c r="L229" s="5" t="s">
        <v>126</v>
      </c>
      <c r="N229" s="19" t="s">
        <v>786</v>
      </c>
      <c r="O229" s="19">
        <v>4152</v>
      </c>
      <c r="P229" s="19" t="s">
        <v>1</v>
      </c>
      <c r="Q229" s="19" t="s">
        <v>739</v>
      </c>
      <c r="R229" s="19">
        <v>42420</v>
      </c>
      <c r="S229" s="19" t="s">
        <v>127</v>
      </c>
      <c r="T229" s="19" t="s">
        <v>787</v>
      </c>
      <c r="U229" s="19" t="s">
        <v>788</v>
      </c>
      <c r="V229" s="19">
        <v>2006</v>
      </c>
      <c r="W229" s="19" t="s">
        <v>1</v>
      </c>
      <c r="X229" s="19" t="s">
        <v>125</v>
      </c>
      <c r="Y229" s="19" t="s">
        <v>126</v>
      </c>
      <c r="AA229" s="1" t="str">
        <f t="shared" si="36"/>
        <v>Baziak Hubert</v>
      </c>
      <c r="AB229" s="1">
        <f t="shared" si="38"/>
        <v>42420</v>
      </c>
      <c r="AC229" s="1">
        <f t="shared" si="39"/>
        <v>4152</v>
      </c>
      <c r="AD229" s="1" t="str">
        <f t="shared" si="40"/>
        <v>2018/2019</v>
      </c>
      <c r="AE229" s="1" t="str">
        <f t="shared" si="41"/>
        <v>2018-08-31</v>
      </c>
      <c r="AF229" s="1">
        <f t="shared" si="41"/>
        <v>42420</v>
      </c>
      <c r="AG229" s="1" t="str">
        <f t="shared" si="42"/>
        <v>M</v>
      </c>
      <c r="AH229" s="1">
        <f t="shared" si="44"/>
        <v>2006</v>
      </c>
      <c r="AI229" s="1" t="str">
        <f t="shared" si="44"/>
        <v>M</v>
      </c>
      <c r="AJ229" s="1" t="str">
        <f t="shared" si="44"/>
        <v>Klub AZS PWSZ Nysa</v>
      </c>
      <c r="AK229" s="1" t="str">
        <f t="shared" si="37"/>
        <v>Klub AZS PWSZ Nysa</v>
      </c>
      <c r="AL229" s="1" t="str">
        <f t="shared" si="43"/>
        <v>OPO</v>
      </c>
    </row>
    <row r="230" spans="1:38" ht="15.75">
      <c r="A230" s="8" t="s">
        <v>715</v>
      </c>
      <c r="B230" s="16">
        <v>45453</v>
      </c>
      <c r="C230" s="2">
        <v>2366</v>
      </c>
      <c r="D230" s="105" t="s">
        <v>1664</v>
      </c>
      <c r="E230" s="106">
        <v>43702</v>
      </c>
      <c r="F230" s="3" t="s">
        <v>1</v>
      </c>
      <c r="G230" s="6" t="s">
        <v>1659</v>
      </c>
      <c r="H230" s="16">
        <v>2002</v>
      </c>
      <c r="I230" s="6" t="s">
        <v>126</v>
      </c>
      <c r="J230" s="107" t="str">
        <f t="shared" si="34"/>
        <v>"KTS MOKSIR Zawadzkie"</v>
      </c>
      <c r="K230" s="107" t="str">
        <f t="shared" si="35"/>
        <v>"KTS MOKSIR Zawadzkie"</v>
      </c>
      <c r="L230" s="5" t="s">
        <v>126</v>
      </c>
      <c r="N230" s="19" t="s">
        <v>789</v>
      </c>
      <c r="O230" s="19">
        <v>4153</v>
      </c>
      <c r="P230" s="19" t="s">
        <v>1</v>
      </c>
      <c r="Q230" s="19" t="s">
        <v>739</v>
      </c>
      <c r="R230" s="19">
        <v>42421</v>
      </c>
      <c r="S230" s="19" t="s">
        <v>127</v>
      </c>
      <c r="T230" s="19" t="s">
        <v>790</v>
      </c>
      <c r="U230" s="19" t="s">
        <v>286</v>
      </c>
      <c r="V230" s="19">
        <v>2007</v>
      </c>
      <c r="W230" s="19" t="s">
        <v>1</v>
      </c>
      <c r="X230" s="19" t="s">
        <v>125</v>
      </c>
      <c r="Y230" s="19" t="s">
        <v>126</v>
      </c>
      <c r="AA230" s="1" t="str">
        <f t="shared" si="36"/>
        <v>Ciastoń Tomasz</v>
      </c>
      <c r="AB230" s="1">
        <f t="shared" si="38"/>
        <v>42421</v>
      </c>
      <c r="AC230" s="1">
        <f t="shared" si="39"/>
        <v>4153</v>
      </c>
      <c r="AD230" s="1" t="str">
        <f t="shared" si="40"/>
        <v>2018/2019</v>
      </c>
      <c r="AE230" s="1" t="str">
        <f t="shared" si="41"/>
        <v>2018-08-31</v>
      </c>
      <c r="AF230" s="1">
        <f t="shared" si="41"/>
        <v>42421</v>
      </c>
      <c r="AG230" s="1" t="str">
        <f t="shared" si="42"/>
        <v>M</v>
      </c>
      <c r="AH230" s="1">
        <f t="shared" si="44"/>
        <v>2007</v>
      </c>
      <c r="AI230" s="1" t="str">
        <f t="shared" si="44"/>
        <v>M</v>
      </c>
      <c r="AJ230" s="1" t="str">
        <f t="shared" si="44"/>
        <v>Klub AZS PWSZ Nysa</v>
      </c>
      <c r="AK230" s="1" t="str">
        <f t="shared" si="37"/>
        <v>Klub AZS PWSZ Nysa</v>
      </c>
      <c r="AL230" s="1" t="str">
        <f t="shared" si="43"/>
        <v>OPO</v>
      </c>
    </row>
    <row r="231" spans="1:38" ht="15.75">
      <c r="A231" s="8" t="s">
        <v>664</v>
      </c>
      <c r="B231" s="16">
        <v>49605</v>
      </c>
      <c r="C231" s="2">
        <v>2365</v>
      </c>
      <c r="D231" s="105" t="s">
        <v>1665</v>
      </c>
      <c r="E231" s="106">
        <v>43702</v>
      </c>
      <c r="F231" s="3" t="s">
        <v>1</v>
      </c>
      <c r="G231" s="6" t="s">
        <v>1659</v>
      </c>
      <c r="H231" s="16">
        <v>2003</v>
      </c>
      <c r="I231" s="2" t="s">
        <v>126</v>
      </c>
      <c r="J231" s="107" t="str">
        <f t="shared" si="34"/>
        <v>"KTS MOKSIR Zawadzkie"</v>
      </c>
      <c r="K231" s="107" t="str">
        <f t="shared" si="35"/>
        <v>"KTS MOKSIR Zawadzkie"</v>
      </c>
      <c r="L231" s="5" t="s">
        <v>126</v>
      </c>
      <c r="N231" s="19" t="s">
        <v>792</v>
      </c>
      <c r="O231" s="19">
        <v>4154</v>
      </c>
      <c r="P231" s="19" t="s">
        <v>1</v>
      </c>
      <c r="Q231" s="19" t="s">
        <v>739</v>
      </c>
      <c r="R231" s="19">
        <v>42422</v>
      </c>
      <c r="S231" s="19" t="s">
        <v>127</v>
      </c>
      <c r="T231" s="19" t="s">
        <v>793</v>
      </c>
      <c r="U231" s="19" t="s">
        <v>714</v>
      </c>
      <c r="V231" s="19">
        <v>2006</v>
      </c>
      <c r="W231" s="19" t="s">
        <v>1</v>
      </c>
      <c r="X231" s="19" t="s">
        <v>125</v>
      </c>
      <c r="Y231" s="19" t="s">
        <v>126</v>
      </c>
      <c r="AA231" s="1" t="str">
        <f t="shared" si="36"/>
        <v>Cichoński Kamil</v>
      </c>
      <c r="AB231" s="1">
        <f t="shared" si="38"/>
        <v>42422</v>
      </c>
      <c r="AC231" s="1">
        <f t="shared" si="39"/>
        <v>4154</v>
      </c>
      <c r="AD231" s="1" t="str">
        <f t="shared" si="40"/>
        <v>2018/2019</v>
      </c>
      <c r="AE231" s="1" t="str">
        <f t="shared" si="41"/>
        <v>2018-08-31</v>
      </c>
      <c r="AF231" s="1">
        <f t="shared" si="41"/>
        <v>42422</v>
      </c>
      <c r="AG231" s="1" t="str">
        <f t="shared" si="42"/>
        <v>M</v>
      </c>
      <c r="AH231" s="1">
        <f t="shared" si="44"/>
        <v>2006</v>
      </c>
      <c r="AI231" s="1" t="str">
        <f t="shared" si="44"/>
        <v>M</v>
      </c>
      <c r="AJ231" s="1" t="str">
        <f t="shared" si="44"/>
        <v>Klub AZS PWSZ Nysa</v>
      </c>
      <c r="AK231" s="1" t="str">
        <f t="shared" si="37"/>
        <v>Klub AZS PWSZ Nysa</v>
      </c>
      <c r="AL231" s="1" t="str">
        <f t="shared" si="43"/>
        <v>OPO</v>
      </c>
    </row>
    <row r="232" spans="1:38" ht="15.75">
      <c r="A232" s="12" t="s">
        <v>704</v>
      </c>
      <c r="B232" s="16">
        <v>37675</v>
      </c>
      <c r="C232" s="2">
        <v>2364</v>
      </c>
      <c r="D232" s="105" t="s">
        <v>1666</v>
      </c>
      <c r="E232" s="106">
        <v>43702</v>
      </c>
      <c r="F232" s="3" t="s">
        <v>1</v>
      </c>
      <c r="G232" s="6" t="s">
        <v>1659</v>
      </c>
      <c r="H232" s="13">
        <v>2002</v>
      </c>
      <c r="I232" s="2" t="s">
        <v>126</v>
      </c>
      <c r="J232" s="107" t="str">
        <f t="shared" si="34"/>
        <v>"KTS MOKSIR Zawadzkie"</v>
      </c>
      <c r="K232" s="107" t="str">
        <f t="shared" si="35"/>
        <v>"KTS MOKSIR Zawadzkie"</v>
      </c>
      <c r="L232" s="5" t="s">
        <v>126</v>
      </c>
      <c r="N232" s="19" t="s">
        <v>795</v>
      </c>
      <c r="O232" s="19">
        <v>4155</v>
      </c>
      <c r="P232" s="19" t="s">
        <v>1</v>
      </c>
      <c r="Q232" s="19" t="s">
        <v>739</v>
      </c>
      <c r="R232" s="19">
        <v>45576</v>
      </c>
      <c r="S232" s="19" t="s">
        <v>127</v>
      </c>
      <c r="T232" s="19" t="s">
        <v>796</v>
      </c>
      <c r="U232" s="19" t="s">
        <v>797</v>
      </c>
      <c r="V232" s="19">
        <v>2006</v>
      </c>
      <c r="W232" s="19" t="s">
        <v>9</v>
      </c>
      <c r="X232" s="19" t="s">
        <v>125</v>
      </c>
      <c r="Y232" s="19" t="s">
        <v>126</v>
      </c>
      <c r="AA232" s="1" t="str">
        <f t="shared" si="36"/>
        <v>Gargol Amelia</v>
      </c>
      <c r="AB232" s="1">
        <f t="shared" si="38"/>
        <v>45576</v>
      </c>
      <c r="AC232" s="1">
        <f t="shared" si="39"/>
        <v>4155</v>
      </c>
      <c r="AD232" s="1" t="str">
        <f t="shared" si="40"/>
        <v>2018/2019</v>
      </c>
      <c r="AE232" s="1" t="str">
        <f t="shared" si="41"/>
        <v>2018-08-31</v>
      </c>
      <c r="AF232" s="1">
        <f t="shared" si="41"/>
        <v>45576</v>
      </c>
      <c r="AG232" s="1" t="str">
        <f t="shared" si="42"/>
        <v>M</v>
      </c>
      <c r="AH232" s="1">
        <f t="shared" si="44"/>
        <v>2006</v>
      </c>
      <c r="AI232" s="1" t="str">
        <f t="shared" si="44"/>
        <v>K</v>
      </c>
      <c r="AJ232" s="1" t="str">
        <f t="shared" si="44"/>
        <v>Klub AZS PWSZ Nysa</v>
      </c>
      <c r="AK232" s="1" t="str">
        <f t="shared" si="37"/>
        <v>Klub AZS PWSZ Nysa</v>
      </c>
      <c r="AL232" s="1" t="str">
        <f t="shared" si="43"/>
        <v>OPO</v>
      </c>
    </row>
    <row r="233" spans="1:38" ht="15.75">
      <c r="A233" s="9" t="s">
        <v>693</v>
      </c>
      <c r="B233" s="16">
        <v>46754</v>
      </c>
      <c r="C233" s="2">
        <v>2363</v>
      </c>
      <c r="D233" s="105" t="s">
        <v>1667</v>
      </c>
      <c r="E233" s="106">
        <v>43702</v>
      </c>
      <c r="F233" s="3" t="s">
        <v>1</v>
      </c>
      <c r="G233" s="6" t="s">
        <v>1659</v>
      </c>
      <c r="H233" s="11">
        <v>2006</v>
      </c>
      <c r="I233" s="6" t="s">
        <v>126</v>
      </c>
      <c r="J233" s="107" t="str">
        <f t="shared" si="34"/>
        <v>"KTS MOKSIR Zawadzkie"</v>
      </c>
      <c r="K233" s="107" t="str">
        <f t="shared" si="35"/>
        <v>"KTS MOKSIR Zawadzkie"</v>
      </c>
      <c r="L233" s="5" t="s">
        <v>126</v>
      </c>
      <c r="N233" s="19" t="s">
        <v>799</v>
      </c>
      <c r="O233" s="19">
        <v>4156</v>
      </c>
      <c r="P233" s="19" t="s">
        <v>1</v>
      </c>
      <c r="Q233" s="19" t="s">
        <v>739</v>
      </c>
      <c r="R233" s="19">
        <v>45577</v>
      </c>
      <c r="S233" s="19" t="s">
        <v>127</v>
      </c>
      <c r="T233" s="19" t="s">
        <v>796</v>
      </c>
      <c r="U233" s="19" t="s">
        <v>800</v>
      </c>
      <c r="V233" s="19">
        <v>2008</v>
      </c>
      <c r="W233" s="19" t="s">
        <v>9</v>
      </c>
      <c r="X233" s="19" t="s">
        <v>125</v>
      </c>
      <c r="Y233" s="19" t="s">
        <v>126</v>
      </c>
      <c r="AA233" s="1" t="str">
        <f t="shared" si="36"/>
        <v>Gargol Wiktoria</v>
      </c>
      <c r="AB233" s="1">
        <f t="shared" si="38"/>
        <v>45577</v>
      </c>
      <c r="AC233" s="1">
        <f t="shared" si="39"/>
        <v>4156</v>
      </c>
      <c r="AD233" s="1" t="str">
        <f t="shared" si="40"/>
        <v>2018/2019</v>
      </c>
      <c r="AE233" s="1" t="str">
        <f t="shared" si="41"/>
        <v>2018-08-31</v>
      </c>
      <c r="AF233" s="1">
        <f t="shared" si="41"/>
        <v>45577</v>
      </c>
      <c r="AG233" s="1" t="str">
        <f t="shared" si="42"/>
        <v>M</v>
      </c>
      <c r="AH233" s="1">
        <f t="shared" si="44"/>
        <v>2008</v>
      </c>
      <c r="AI233" s="1" t="str">
        <f t="shared" si="44"/>
        <v>K</v>
      </c>
      <c r="AJ233" s="1" t="str">
        <f t="shared" si="44"/>
        <v>Klub AZS PWSZ Nysa</v>
      </c>
      <c r="AK233" s="1" t="str">
        <f t="shared" si="37"/>
        <v>Klub AZS PWSZ Nysa</v>
      </c>
      <c r="AL233" s="1" t="str">
        <f t="shared" si="43"/>
        <v>OPO</v>
      </c>
    </row>
    <row r="234" spans="1:38" ht="15.75">
      <c r="A234" s="8" t="s">
        <v>687</v>
      </c>
      <c r="B234" s="108">
        <v>45458</v>
      </c>
      <c r="C234" s="108">
        <v>2362</v>
      </c>
      <c r="D234" s="105" t="s">
        <v>1668</v>
      </c>
      <c r="E234" s="106">
        <v>43702</v>
      </c>
      <c r="F234" s="3" t="s">
        <v>1</v>
      </c>
      <c r="G234" s="6" t="s">
        <v>1659</v>
      </c>
      <c r="H234" s="16">
        <v>2005</v>
      </c>
      <c r="I234" s="2" t="s">
        <v>126</v>
      </c>
      <c r="J234" s="107" t="str">
        <f t="shared" si="34"/>
        <v>"KTS MOKSIR Zawadzkie"</v>
      </c>
      <c r="K234" s="107" t="str">
        <f t="shared" si="35"/>
        <v>"KTS MOKSIR Zawadzkie"</v>
      </c>
      <c r="L234" s="5" t="s">
        <v>126</v>
      </c>
      <c r="N234" s="19" t="s">
        <v>801</v>
      </c>
      <c r="O234" s="19">
        <v>4157</v>
      </c>
      <c r="P234" s="19" t="s">
        <v>1</v>
      </c>
      <c r="Q234" s="19" t="s">
        <v>739</v>
      </c>
      <c r="R234" s="19">
        <v>42425</v>
      </c>
      <c r="S234" s="19" t="s">
        <v>127</v>
      </c>
      <c r="T234" s="19" t="s">
        <v>802</v>
      </c>
      <c r="U234" s="19" t="s">
        <v>195</v>
      </c>
      <c r="V234" s="19">
        <v>2006</v>
      </c>
      <c r="W234" s="19" t="s">
        <v>1</v>
      </c>
      <c r="X234" s="19" t="s">
        <v>125</v>
      </c>
      <c r="Y234" s="19" t="s">
        <v>126</v>
      </c>
      <c r="AA234" s="1" t="str">
        <f t="shared" si="36"/>
        <v>Kurowski Jakub</v>
      </c>
      <c r="AB234" s="1">
        <f t="shared" si="38"/>
        <v>42425</v>
      </c>
      <c r="AC234" s="1">
        <f t="shared" si="39"/>
        <v>4157</v>
      </c>
      <c r="AD234" s="1" t="str">
        <f t="shared" si="40"/>
        <v>2018/2019</v>
      </c>
      <c r="AE234" s="1" t="str">
        <f t="shared" si="41"/>
        <v>2018-08-31</v>
      </c>
      <c r="AF234" s="1">
        <f t="shared" si="41"/>
        <v>42425</v>
      </c>
      <c r="AG234" s="1" t="str">
        <f t="shared" si="42"/>
        <v>M</v>
      </c>
      <c r="AH234" s="1">
        <f t="shared" si="44"/>
        <v>2006</v>
      </c>
      <c r="AI234" s="1" t="str">
        <f t="shared" si="44"/>
        <v>M</v>
      </c>
      <c r="AJ234" s="1" t="str">
        <f t="shared" si="44"/>
        <v>Klub AZS PWSZ Nysa</v>
      </c>
      <c r="AK234" s="1" t="str">
        <f t="shared" si="37"/>
        <v>Klub AZS PWSZ Nysa</v>
      </c>
      <c r="AL234" s="1" t="str">
        <f t="shared" si="43"/>
        <v>OPO</v>
      </c>
    </row>
    <row r="235" spans="1:38" ht="15.75">
      <c r="A235" s="12" t="s">
        <v>1669</v>
      </c>
      <c r="B235" s="16">
        <v>47222</v>
      </c>
      <c r="C235" s="2">
        <v>2361</v>
      </c>
      <c r="D235" s="105" t="s">
        <v>1670</v>
      </c>
      <c r="E235" s="106">
        <v>43702</v>
      </c>
      <c r="F235" s="3" t="s">
        <v>1</v>
      </c>
      <c r="G235" s="6" t="s">
        <v>1659</v>
      </c>
      <c r="H235" s="13">
        <v>2006</v>
      </c>
      <c r="I235" s="2" t="s">
        <v>126</v>
      </c>
      <c r="J235" s="107" t="str">
        <f t="shared" si="34"/>
        <v>"KTS MOKSIR Zawadzkie"</v>
      </c>
      <c r="K235" s="107" t="str">
        <f t="shared" si="35"/>
        <v>"KTS MOKSIR Zawadzkie"</v>
      </c>
      <c r="L235" s="5" t="s">
        <v>126</v>
      </c>
      <c r="N235" s="19" t="s">
        <v>803</v>
      </c>
      <c r="O235" s="19">
        <v>4158</v>
      </c>
      <c r="P235" s="19" t="s">
        <v>1</v>
      </c>
      <c r="Q235" s="19" t="s">
        <v>739</v>
      </c>
      <c r="R235" s="19">
        <v>41109</v>
      </c>
      <c r="S235" s="19" t="s">
        <v>127</v>
      </c>
      <c r="T235" s="19" t="s">
        <v>804</v>
      </c>
      <c r="U235" s="19" t="s">
        <v>205</v>
      </c>
      <c r="V235" s="19">
        <v>2005</v>
      </c>
      <c r="W235" s="19" t="s">
        <v>1</v>
      </c>
      <c r="X235" s="19" t="s">
        <v>125</v>
      </c>
      <c r="Y235" s="19" t="s">
        <v>126</v>
      </c>
      <c r="AA235" s="1" t="str">
        <f t="shared" si="36"/>
        <v>Rogoziński Szymon</v>
      </c>
      <c r="AB235" s="1">
        <f t="shared" si="38"/>
        <v>41109</v>
      </c>
      <c r="AC235" s="1">
        <f t="shared" si="39"/>
        <v>4158</v>
      </c>
      <c r="AD235" s="1" t="str">
        <f t="shared" si="40"/>
        <v>2018/2019</v>
      </c>
      <c r="AE235" s="1" t="str">
        <f t="shared" si="41"/>
        <v>2018-08-31</v>
      </c>
      <c r="AF235" s="1">
        <f t="shared" si="41"/>
        <v>41109</v>
      </c>
      <c r="AG235" s="1" t="str">
        <f t="shared" si="42"/>
        <v>M</v>
      </c>
      <c r="AH235" s="1">
        <f t="shared" si="44"/>
        <v>2005</v>
      </c>
      <c r="AI235" s="1" t="str">
        <f t="shared" si="44"/>
        <v>M</v>
      </c>
      <c r="AJ235" s="1" t="str">
        <f t="shared" si="44"/>
        <v>Klub AZS PWSZ Nysa</v>
      </c>
      <c r="AK235" s="1" t="str">
        <f t="shared" si="37"/>
        <v>Klub AZS PWSZ Nysa</v>
      </c>
      <c r="AL235" s="1" t="str">
        <f t="shared" si="43"/>
        <v>OPO</v>
      </c>
    </row>
    <row r="236" spans="1:38" ht="15.75">
      <c r="A236" s="12" t="s">
        <v>683</v>
      </c>
      <c r="B236" s="16">
        <v>47221</v>
      </c>
      <c r="C236" s="2">
        <v>2360</v>
      </c>
      <c r="D236" s="105" t="s">
        <v>1671</v>
      </c>
      <c r="E236" s="106">
        <v>43702</v>
      </c>
      <c r="F236" s="3" t="s">
        <v>1</v>
      </c>
      <c r="G236" s="6" t="s">
        <v>1659</v>
      </c>
      <c r="H236" s="13">
        <v>2004</v>
      </c>
      <c r="I236" s="2" t="s">
        <v>126</v>
      </c>
      <c r="J236" s="107" t="str">
        <f t="shared" si="34"/>
        <v>"KTS MOKSIR Zawadzkie"</v>
      </c>
      <c r="K236" s="107" t="str">
        <f t="shared" si="35"/>
        <v>"KTS MOKSIR Zawadzkie"</v>
      </c>
      <c r="L236" s="5" t="s">
        <v>126</v>
      </c>
      <c r="N236" s="19" t="s">
        <v>806</v>
      </c>
      <c r="O236" s="19">
        <v>4159</v>
      </c>
      <c r="P236" s="19" t="s">
        <v>1</v>
      </c>
      <c r="Q236" s="19" t="s">
        <v>739</v>
      </c>
      <c r="R236" s="19">
        <v>43812</v>
      </c>
      <c r="S236" s="19" t="s">
        <v>127</v>
      </c>
      <c r="T236" s="19" t="s">
        <v>807</v>
      </c>
      <c r="U236" s="19" t="s">
        <v>241</v>
      </c>
      <c r="V236" s="19">
        <v>2005</v>
      </c>
      <c r="W236" s="19" t="s">
        <v>1</v>
      </c>
      <c r="X236" s="19" t="s">
        <v>125</v>
      </c>
      <c r="Y236" s="19" t="s">
        <v>126</v>
      </c>
      <c r="AA236" s="1" t="str">
        <f t="shared" si="36"/>
        <v>Szandarowski Michał</v>
      </c>
      <c r="AB236" s="1">
        <f t="shared" si="38"/>
        <v>43812</v>
      </c>
      <c r="AC236" s="1">
        <f t="shared" si="39"/>
        <v>4159</v>
      </c>
      <c r="AD236" s="1" t="str">
        <f t="shared" si="40"/>
        <v>2018/2019</v>
      </c>
      <c r="AE236" s="1" t="str">
        <f t="shared" si="41"/>
        <v>2018-08-31</v>
      </c>
      <c r="AF236" s="1">
        <f t="shared" si="41"/>
        <v>43812</v>
      </c>
      <c r="AG236" s="1" t="str">
        <f t="shared" si="42"/>
        <v>M</v>
      </c>
      <c r="AH236" s="1">
        <f t="shared" si="44"/>
        <v>2005</v>
      </c>
      <c r="AI236" s="1" t="str">
        <f t="shared" si="44"/>
        <v>M</v>
      </c>
      <c r="AJ236" s="1" t="str">
        <f t="shared" si="44"/>
        <v>Klub AZS PWSZ Nysa</v>
      </c>
      <c r="AK236" s="1" t="str">
        <f t="shared" si="37"/>
        <v>Klub AZS PWSZ Nysa</v>
      </c>
      <c r="AL236" s="1" t="str">
        <f t="shared" si="43"/>
        <v>OPO</v>
      </c>
    </row>
    <row r="237" spans="1:38" ht="15.75">
      <c r="A237" s="109" t="s">
        <v>680</v>
      </c>
      <c r="B237" s="110">
        <v>45454</v>
      </c>
      <c r="C237" s="15">
        <v>2359</v>
      </c>
      <c r="D237" s="105" t="s">
        <v>1672</v>
      </c>
      <c r="E237" s="106">
        <v>43702</v>
      </c>
      <c r="F237" s="3" t="s">
        <v>1</v>
      </c>
      <c r="G237" s="6" t="s">
        <v>1659</v>
      </c>
      <c r="H237" s="110">
        <v>2004</v>
      </c>
      <c r="I237" s="15" t="s">
        <v>126</v>
      </c>
      <c r="J237" s="107" t="str">
        <f t="shared" si="34"/>
        <v>"KTS MOKSIR Zawadzkie"</v>
      </c>
      <c r="K237" s="107" t="str">
        <f t="shared" si="35"/>
        <v>"KTS MOKSIR Zawadzkie"</v>
      </c>
      <c r="L237" s="7" t="s">
        <v>126</v>
      </c>
      <c r="N237" s="19" t="s">
        <v>808</v>
      </c>
      <c r="O237" s="19">
        <v>4160</v>
      </c>
      <c r="P237" s="19" t="s">
        <v>4</v>
      </c>
      <c r="Q237" s="19" t="s">
        <v>739</v>
      </c>
      <c r="R237" s="19">
        <v>35040</v>
      </c>
      <c r="S237" s="19" t="s">
        <v>127</v>
      </c>
      <c r="T237" s="19" t="s">
        <v>809</v>
      </c>
      <c r="U237" s="19" t="s">
        <v>403</v>
      </c>
      <c r="V237" s="19">
        <v>1995</v>
      </c>
      <c r="W237" s="19" t="s">
        <v>1</v>
      </c>
      <c r="X237" s="19" t="s">
        <v>125</v>
      </c>
      <c r="Y237" s="19" t="s">
        <v>126</v>
      </c>
      <c r="AA237" s="1" t="str">
        <f t="shared" si="36"/>
        <v>Gajda Krystian</v>
      </c>
      <c r="AB237" s="1">
        <f t="shared" si="38"/>
        <v>35040</v>
      </c>
      <c r="AC237" s="1">
        <f t="shared" si="39"/>
        <v>4160</v>
      </c>
      <c r="AD237" s="1" t="str">
        <f t="shared" si="40"/>
        <v>2018/2019</v>
      </c>
      <c r="AE237" s="1" t="str">
        <f t="shared" si="41"/>
        <v>2018-08-31</v>
      </c>
      <c r="AF237" s="1">
        <f t="shared" si="41"/>
        <v>35040</v>
      </c>
      <c r="AG237" s="1" t="str">
        <f t="shared" si="42"/>
        <v>S</v>
      </c>
      <c r="AH237" s="1">
        <f t="shared" si="44"/>
        <v>1995</v>
      </c>
      <c r="AI237" s="1" t="str">
        <f t="shared" si="44"/>
        <v>M</v>
      </c>
      <c r="AJ237" s="1" t="str">
        <f t="shared" si="44"/>
        <v>Klub AZS PWSZ Nysa</v>
      </c>
      <c r="AK237" s="1" t="str">
        <f t="shared" si="37"/>
        <v>Klub AZS PWSZ Nysa</v>
      </c>
      <c r="AL237" s="1" t="str">
        <f t="shared" si="43"/>
        <v>OPO</v>
      </c>
    </row>
    <row r="238" spans="1:38" ht="15.75">
      <c r="A238" s="9" t="s">
        <v>1673</v>
      </c>
      <c r="B238" s="16">
        <v>51715</v>
      </c>
      <c r="C238" s="2">
        <v>2358</v>
      </c>
      <c r="D238" s="105" t="s">
        <v>1674</v>
      </c>
      <c r="E238" s="106">
        <v>43702</v>
      </c>
      <c r="F238" s="3" t="s">
        <v>1</v>
      </c>
      <c r="G238" s="6" t="s">
        <v>1659</v>
      </c>
      <c r="H238" s="11">
        <v>2010</v>
      </c>
      <c r="I238" s="2" t="s">
        <v>126</v>
      </c>
      <c r="J238" s="107" t="str">
        <f t="shared" si="34"/>
        <v>"KTS MOKSIR Zawadzkie"</v>
      </c>
      <c r="K238" s="107" t="str">
        <f t="shared" si="35"/>
        <v>"KTS MOKSIR Zawadzkie"</v>
      </c>
      <c r="L238" s="5" t="s">
        <v>126</v>
      </c>
      <c r="N238" s="19" t="s">
        <v>811</v>
      </c>
      <c r="O238" s="19">
        <v>4161</v>
      </c>
      <c r="P238" s="19" t="s">
        <v>4</v>
      </c>
      <c r="Q238" s="19" t="s">
        <v>739</v>
      </c>
      <c r="R238" s="19">
        <v>31068</v>
      </c>
      <c r="S238" s="19" t="s">
        <v>127</v>
      </c>
      <c r="T238" s="19" t="s">
        <v>812</v>
      </c>
      <c r="U238" s="19" t="s">
        <v>215</v>
      </c>
      <c r="V238" s="19">
        <v>1977</v>
      </c>
      <c r="W238" s="19" t="s">
        <v>1</v>
      </c>
      <c r="X238" s="19" t="s">
        <v>125</v>
      </c>
      <c r="Y238" s="19" t="s">
        <v>126</v>
      </c>
      <c r="AA238" s="1" t="str">
        <f t="shared" si="36"/>
        <v>Kabza Daniel</v>
      </c>
      <c r="AB238" s="1">
        <f t="shared" si="38"/>
        <v>31068</v>
      </c>
      <c r="AC238" s="1">
        <f t="shared" si="39"/>
        <v>4161</v>
      </c>
      <c r="AD238" s="1" t="str">
        <f t="shared" si="40"/>
        <v>2018/2019</v>
      </c>
      <c r="AE238" s="1" t="str">
        <f t="shared" si="41"/>
        <v>2018-08-31</v>
      </c>
      <c r="AF238" s="1">
        <f t="shared" si="41"/>
        <v>31068</v>
      </c>
      <c r="AG238" s="1" t="str">
        <f t="shared" si="42"/>
        <v>S</v>
      </c>
      <c r="AH238" s="1">
        <f t="shared" si="44"/>
        <v>1977</v>
      </c>
      <c r="AI238" s="1" t="str">
        <f t="shared" si="44"/>
        <v>M</v>
      </c>
      <c r="AJ238" s="1" t="str">
        <f t="shared" si="44"/>
        <v>Klub AZS PWSZ Nysa</v>
      </c>
      <c r="AK238" s="1" t="str">
        <f t="shared" si="37"/>
        <v>Klub AZS PWSZ Nysa</v>
      </c>
      <c r="AL238" s="1" t="str">
        <f t="shared" si="43"/>
        <v>OPO</v>
      </c>
    </row>
    <row r="239" spans="1:38" ht="15.75">
      <c r="A239" s="8" t="s">
        <v>1675</v>
      </c>
      <c r="B239" s="16">
        <v>51714</v>
      </c>
      <c r="C239" s="2">
        <v>2357</v>
      </c>
      <c r="D239" s="105" t="s">
        <v>1676</v>
      </c>
      <c r="E239" s="106">
        <v>43702</v>
      </c>
      <c r="F239" s="3" t="s">
        <v>1</v>
      </c>
      <c r="G239" s="6" t="s">
        <v>1659</v>
      </c>
      <c r="H239" s="16">
        <v>2008</v>
      </c>
      <c r="I239" s="2" t="s">
        <v>126</v>
      </c>
      <c r="J239" s="107" t="str">
        <f t="shared" si="34"/>
        <v>"KTS MOKSIR Zawadzkie"</v>
      </c>
      <c r="K239" s="107" t="str">
        <f t="shared" si="35"/>
        <v>"KTS MOKSIR Zawadzkie"</v>
      </c>
      <c r="L239" s="5" t="s">
        <v>126</v>
      </c>
      <c r="N239" s="19" t="s">
        <v>813</v>
      </c>
      <c r="O239" s="19">
        <v>4162</v>
      </c>
      <c r="P239" s="19" t="s">
        <v>4</v>
      </c>
      <c r="Q239" s="19" t="s">
        <v>739</v>
      </c>
      <c r="R239" s="19">
        <v>10617</v>
      </c>
      <c r="S239" s="19" t="s">
        <v>127</v>
      </c>
      <c r="T239" s="19" t="s">
        <v>131</v>
      </c>
      <c r="U239" s="19" t="s">
        <v>814</v>
      </c>
      <c r="V239" s="19">
        <v>1969</v>
      </c>
      <c r="W239" s="19" t="s">
        <v>1</v>
      </c>
      <c r="X239" s="19" t="s">
        <v>125</v>
      </c>
      <c r="Y239" s="19" t="s">
        <v>126</v>
      </c>
      <c r="AA239" s="1" t="str">
        <f t="shared" si="36"/>
        <v>Kasperowicz Jerzy</v>
      </c>
      <c r="AB239" s="1">
        <f t="shared" si="38"/>
        <v>10617</v>
      </c>
      <c r="AC239" s="1">
        <f t="shared" si="39"/>
        <v>4162</v>
      </c>
      <c r="AD239" s="1" t="str">
        <f t="shared" si="40"/>
        <v>2018/2019</v>
      </c>
      <c r="AE239" s="1" t="str">
        <f t="shared" si="41"/>
        <v>2018-08-31</v>
      </c>
      <c r="AF239" s="1">
        <f t="shared" si="41"/>
        <v>10617</v>
      </c>
      <c r="AG239" s="1" t="str">
        <f t="shared" si="42"/>
        <v>S</v>
      </c>
      <c r="AH239" s="1">
        <f t="shared" si="44"/>
        <v>1969</v>
      </c>
      <c r="AI239" s="1" t="str">
        <f t="shared" si="44"/>
        <v>M</v>
      </c>
      <c r="AJ239" s="1" t="str">
        <f t="shared" si="44"/>
        <v>Klub AZS PWSZ Nysa</v>
      </c>
      <c r="AK239" s="1" t="str">
        <f t="shared" si="37"/>
        <v>Klub AZS PWSZ Nysa</v>
      </c>
      <c r="AL239" s="1" t="str">
        <f t="shared" si="43"/>
        <v>OPO</v>
      </c>
    </row>
    <row r="240" spans="1:38" ht="15.75">
      <c r="A240" s="8" t="s">
        <v>1677</v>
      </c>
      <c r="B240" s="16">
        <v>51713</v>
      </c>
      <c r="C240" s="2">
        <v>2356</v>
      </c>
      <c r="D240" s="105" t="s">
        <v>1678</v>
      </c>
      <c r="E240" s="106">
        <v>43702</v>
      </c>
      <c r="F240" s="3" t="s">
        <v>1</v>
      </c>
      <c r="G240" s="6" t="s">
        <v>1659</v>
      </c>
      <c r="H240" s="16">
        <v>2007</v>
      </c>
      <c r="I240" s="2" t="s">
        <v>126</v>
      </c>
      <c r="J240" s="107" t="str">
        <f t="shared" si="34"/>
        <v>"KTS MOKSIR Zawadzkie"</v>
      </c>
      <c r="K240" s="107" t="str">
        <f t="shared" si="35"/>
        <v>"KTS MOKSIR Zawadzkie"</v>
      </c>
      <c r="L240" s="5" t="s">
        <v>126</v>
      </c>
      <c r="N240" s="19" t="s">
        <v>816</v>
      </c>
      <c r="O240" s="19">
        <v>4163</v>
      </c>
      <c r="P240" s="19" t="s">
        <v>4</v>
      </c>
      <c r="Q240" s="19" t="s">
        <v>739</v>
      </c>
      <c r="R240" s="19">
        <v>25312</v>
      </c>
      <c r="S240" s="19" t="s">
        <v>127</v>
      </c>
      <c r="T240" s="19" t="s">
        <v>610</v>
      </c>
      <c r="U240" s="19" t="s">
        <v>817</v>
      </c>
      <c r="V240" s="19">
        <v>1963</v>
      </c>
      <c r="W240" s="19" t="s">
        <v>1</v>
      </c>
      <c r="X240" s="19" t="s">
        <v>125</v>
      </c>
      <c r="Y240" s="19" t="s">
        <v>126</v>
      </c>
      <c r="AA240" s="1" t="str">
        <f t="shared" si="36"/>
        <v>Kołodziej Mariusz</v>
      </c>
      <c r="AB240" s="1">
        <f t="shared" si="38"/>
        <v>25312</v>
      </c>
      <c r="AC240" s="1">
        <f t="shared" si="39"/>
        <v>4163</v>
      </c>
      <c r="AD240" s="1" t="str">
        <f t="shared" si="40"/>
        <v>2018/2019</v>
      </c>
      <c r="AE240" s="1" t="str">
        <f t="shared" si="41"/>
        <v>2018-08-31</v>
      </c>
      <c r="AF240" s="1">
        <f t="shared" si="41"/>
        <v>25312</v>
      </c>
      <c r="AG240" s="1" t="str">
        <f t="shared" si="42"/>
        <v>S</v>
      </c>
      <c r="AH240" s="1">
        <f t="shared" si="44"/>
        <v>1963</v>
      </c>
      <c r="AI240" s="1" t="str">
        <f t="shared" si="44"/>
        <v>M</v>
      </c>
      <c r="AJ240" s="1" t="str">
        <f t="shared" si="44"/>
        <v>Klub AZS PWSZ Nysa</v>
      </c>
      <c r="AK240" s="1" t="str">
        <f t="shared" si="37"/>
        <v>Klub AZS PWSZ Nysa</v>
      </c>
      <c r="AL240" s="1" t="str">
        <f t="shared" si="43"/>
        <v>OPO</v>
      </c>
    </row>
    <row r="241" spans="1:38" ht="15.75">
      <c r="A241" s="9" t="s">
        <v>1679</v>
      </c>
      <c r="B241" s="110">
        <v>51712</v>
      </c>
      <c r="C241" s="15">
        <v>2355</v>
      </c>
      <c r="D241" s="105" t="s">
        <v>1680</v>
      </c>
      <c r="E241" s="106">
        <v>43702</v>
      </c>
      <c r="F241" s="3" t="s">
        <v>1</v>
      </c>
      <c r="G241" s="6" t="s">
        <v>1659</v>
      </c>
      <c r="H241" s="11">
        <v>2008</v>
      </c>
      <c r="I241" s="15" t="s">
        <v>126</v>
      </c>
      <c r="J241" s="107" t="str">
        <f t="shared" si="34"/>
        <v>"KTS MOKSIR Zawadzkie"</v>
      </c>
      <c r="K241" s="107" t="str">
        <f t="shared" si="35"/>
        <v>"KTS MOKSIR Zawadzkie"</v>
      </c>
      <c r="L241" s="7" t="s">
        <v>126</v>
      </c>
      <c r="N241" s="19" t="s">
        <v>819</v>
      </c>
      <c r="O241" s="19">
        <v>4164</v>
      </c>
      <c r="P241" s="19" t="s">
        <v>4</v>
      </c>
      <c r="Q241" s="19" t="s">
        <v>739</v>
      </c>
      <c r="R241" s="19">
        <v>27261</v>
      </c>
      <c r="S241" s="19" t="s">
        <v>127</v>
      </c>
      <c r="T241" s="19" t="s">
        <v>642</v>
      </c>
      <c r="U241" s="19" t="s">
        <v>178</v>
      </c>
      <c r="V241" s="19">
        <v>1966</v>
      </c>
      <c r="W241" s="19" t="s">
        <v>1</v>
      </c>
      <c r="X241" s="19" t="s">
        <v>125</v>
      </c>
      <c r="Y241" s="19" t="s">
        <v>126</v>
      </c>
      <c r="AA241" s="1" t="str">
        <f t="shared" si="36"/>
        <v>Siwek Adam</v>
      </c>
      <c r="AB241" s="1">
        <f t="shared" si="38"/>
        <v>27261</v>
      </c>
      <c r="AC241" s="1">
        <f t="shared" si="39"/>
        <v>4164</v>
      </c>
      <c r="AD241" s="1" t="str">
        <f t="shared" si="40"/>
        <v>2018/2019</v>
      </c>
      <c r="AE241" s="1" t="str">
        <f t="shared" si="41"/>
        <v>2018-08-31</v>
      </c>
      <c r="AF241" s="1">
        <f t="shared" si="41"/>
        <v>27261</v>
      </c>
      <c r="AG241" s="1" t="str">
        <f t="shared" si="42"/>
        <v>S</v>
      </c>
      <c r="AH241" s="1">
        <f t="shared" si="44"/>
        <v>1966</v>
      </c>
      <c r="AI241" s="1" t="str">
        <f t="shared" si="44"/>
        <v>M</v>
      </c>
      <c r="AJ241" s="1" t="str">
        <f t="shared" si="44"/>
        <v>Klub AZS PWSZ Nysa</v>
      </c>
      <c r="AK241" s="1" t="str">
        <f t="shared" si="37"/>
        <v>Klub AZS PWSZ Nysa</v>
      </c>
      <c r="AL241" s="1" t="str">
        <f t="shared" si="43"/>
        <v>OPO</v>
      </c>
    </row>
    <row r="242" spans="1:38" ht="15.75">
      <c r="A242" s="9" t="s">
        <v>1681</v>
      </c>
      <c r="B242" s="110">
        <v>51711</v>
      </c>
      <c r="C242" s="15">
        <v>2354</v>
      </c>
      <c r="D242" s="105" t="s">
        <v>1682</v>
      </c>
      <c r="E242" s="106">
        <v>43702</v>
      </c>
      <c r="F242" s="3" t="s">
        <v>1</v>
      </c>
      <c r="G242" s="6" t="s">
        <v>1659</v>
      </c>
      <c r="H242" s="11">
        <v>2009</v>
      </c>
      <c r="I242" s="15" t="s">
        <v>126</v>
      </c>
      <c r="J242" s="107" t="str">
        <f t="shared" si="34"/>
        <v>"KTS MOKSIR Zawadzkie"</v>
      </c>
      <c r="K242" s="107" t="str">
        <f t="shared" si="35"/>
        <v>"KTS MOKSIR Zawadzkie"</v>
      </c>
      <c r="L242" s="7" t="s">
        <v>126</v>
      </c>
      <c r="N242" s="19" t="s">
        <v>820</v>
      </c>
      <c r="O242" s="19">
        <v>4165</v>
      </c>
      <c r="P242" s="19" t="s">
        <v>4</v>
      </c>
      <c r="Q242" s="19" t="s">
        <v>739</v>
      </c>
      <c r="R242" s="19">
        <v>10614</v>
      </c>
      <c r="S242" s="19" t="s">
        <v>127</v>
      </c>
      <c r="T242" s="19" t="s">
        <v>821</v>
      </c>
      <c r="U242" s="19" t="s">
        <v>438</v>
      </c>
      <c r="V242" s="19">
        <v>1960</v>
      </c>
      <c r="W242" s="19" t="s">
        <v>1</v>
      </c>
      <c r="X242" s="19" t="s">
        <v>125</v>
      </c>
      <c r="Y242" s="19" t="s">
        <v>126</v>
      </c>
      <c r="AA242" s="1" t="str">
        <f t="shared" si="36"/>
        <v>Skiba Marek</v>
      </c>
      <c r="AB242" s="1">
        <f t="shared" si="38"/>
        <v>10614</v>
      </c>
      <c r="AC242" s="1">
        <f t="shared" si="39"/>
        <v>4165</v>
      </c>
      <c r="AD242" s="1" t="str">
        <f t="shared" si="40"/>
        <v>2018/2019</v>
      </c>
      <c r="AE242" s="1" t="str">
        <f t="shared" si="41"/>
        <v>2018-08-31</v>
      </c>
      <c r="AF242" s="1">
        <f t="shared" si="41"/>
        <v>10614</v>
      </c>
      <c r="AG242" s="1" t="str">
        <f t="shared" si="42"/>
        <v>S</v>
      </c>
      <c r="AH242" s="1">
        <f t="shared" si="44"/>
        <v>1960</v>
      </c>
      <c r="AI242" s="1" t="str">
        <f t="shared" si="44"/>
        <v>M</v>
      </c>
      <c r="AJ242" s="1" t="str">
        <f t="shared" si="44"/>
        <v>Klub AZS PWSZ Nysa</v>
      </c>
      <c r="AK242" s="1" t="str">
        <f t="shared" si="37"/>
        <v>Klub AZS PWSZ Nysa</v>
      </c>
      <c r="AL242" s="1" t="str">
        <f t="shared" si="43"/>
        <v>OPO</v>
      </c>
    </row>
    <row r="243" spans="1:38" ht="15.75">
      <c r="A243" s="9" t="s">
        <v>661</v>
      </c>
      <c r="B243" s="16">
        <v>22890</v>
      </c>
      <c r="C243" s="2">
        <v>2353</v>
      </c>
      <c r="D243" s="105" t="s">
        <v>1683</v>
      </c>
      <c r="E243" s="106">
        <v>43702</v>
      </c>
      <c r="F243" s="3" t="s">
        <v>4</v>
      </c>
      <c r="G243" s="6" t="s">
        <v>1659</v>
      </c>
      <c r="H243" s="11">
        <v>1959</v>
      </c>
      <c r="I243" s="6" t="s">
        <v>126</v>
      </c>
      <c r="J243" s="107" t="str">
        <f t="shared" si="34"/>
        <v>"KTS MOKSIR Zawadzkie"</v>
      </c>
      <c r="K243" s="107" t="str">
        <f t="shared" si="35"/>
        <v>"KTS MOKSIR Zawadzkie"</v>
      </c>
      <c r="L243" s="5" t="s">
        <v>126</v>
      </c>
      <c r="N243" s="19" t="s">
        <v>823</v>
      </c>
      <c r="O243" s="19">
        <v>4166</v>
      </c>
      <c r="P243" s="19" t="s">
        <v>4</v>
      </c>
      <c r="Q243" s="19" t="s">
        <v>739</v>
      </c>
      <c r="R243" s="19">
        <v>31067</v>
      </c>
      <c r="S243" s="19" t="s">
        <v>127</v>
      </c>
      <c r="T243" s="19" t="s">
        <v>824</v>
      </c>
      <c r="U243" s="19" t="s">
        <v>252</v>
      </c>
      <c r="V243" s="19">
        <v>1960</v>
      </c>
      <c r="W243" s="19" t="s">
        <v>1</v>
      </c>
      <c r="X243" s="19" t="s">
        <v>125</v>
      </c>
      <c r="Y243" s="19" t="s">
        <v>126</v>
      </c>
      <c r="AA243" s="1" t="str">
        <f t="shared" si="36"/>
        <v>Szlempo Zbigniew</v>
      </c>
      <c r="AB243" s="1">
        <f t="shared" si="38"/>
        <v>31067</v>
      </c>
      <c r="AC243" s="1">
        <f t="shared" si="39"/>
        <v>4166</v>
      </c>
      <c r="AD243" s="1" t="str">
        <f t="shared" si="40"/>
        <v>2018/2019</v>
      </c>
      <c r="AE243" s="1" t="str">
        <f t="shared" si="41"/>
        <v>2018-08-31</v>
      </c>
      <c r="AF243" s="1">
        <f t="shared" si="41"/>
        <v>31067</v>
      </c>
      <c r="AG243" s="1" t="str">
        <f t="shared" si="42"/>
        <v>S</v>
      </c>
      <c r="AH243" s="1">
        <f t="shared" si="44"/>
        <v>1960</v>
      </c>
      <c r="AI243" s="1" t="str">
        <f t="shared" si="44"/>
        <v>M</v>
      </c>
      <c r="AJ243" s="1" t="str">
        <f t="shared" si="44"/>
        <v>Klub AZS PWSZ Nysa</v>
      </c>
      <c r="AK243" s="1" t="str">
        <f t="shared" si="37"/>
        <v>Klub AZS PWSZ Nysa</v>
      </c>
      <c r="AL243" s="1" t="str">
        <f t="shared" si="43"/>
        <v>OPO</v>
      </c>
    </row>
    <row r="244" spans="1:38" ht="15.75">
      <c r="A244" s="8" t="s">
        <v>709</v>
      </c>
      <c r="B244" s="16">
        <v>37670</v>
      </c>
      <c r="C244" s="2">
        <v>2352</v>
      </c>
      <c r="D244" s="105" t="s">
        <v>1684</v>
      </c>
      <c r="E244" s="106">
        <v>43702</v>
      </c>
      <c r="F244" s="3" t="s">
        <v>4</v>
      </c>
      <c r="G244" s="6" t="s">
        <v>1659</v>
      </c>
      <c r="H244" s="16">
        <v>2001</v>
      </c>
      <c r="I244" s="2" t="s">
        <v>126</v>
      </c>
      <c r="J244" s="107" t="str">
        <f t="shared" si="34"/>
        <v>"KTS MOKSIR Zawadzkie"</v>
      </c>
      <c r="K244" s="107" t="str">
        <f t="shared" si="35"/>
        <v>"KTS MOKSIR Zawadzkie"</v>
      </c>
      <c r="L244" s="5" t="s">
        <v>126</v>
      </c>
      <c r="N244" s="19" t="s">
        <v>827</v>
      </c>
      <c r="O244" s="19">
        <v>4725</v>
      </c>
      <c r="P244" s="19" t="s">
        <v>1</v>
      </c>
      <c r="Q244" s="19" t="s">
        <v>826</v>
      </c>
      <c r="R244" s="19">
        <v>45781</v>
      </c>
      <c r="S244" s="19" t="s">
        <v>127</v>
      </c>
      <c r="T244" s="19" t="s">
        <v>828</v>
      </c>
      <c r="U244" s="19" t="s">
        <v>800</v>
      </c>
      <c r="V244" s="19">
        <v>2004</v>
      </c>
      <c r="W244" s="19" t="s">
        <v>9</v>
      </c>
      <c r="X244" s="19" t="s">
        <v>25</v>
      </c>
      <c r="Y244" s="19" t="s">
        <v>126</v>
      </c>
      <c r="AA244" s="1" t="str">
        <f t="shared" si="36"/>
        <v>Poloczek Wiktoria</v>
      </c>
      <c r="AB244" s="1">
        <f t="shared" si="38"/>
        <v>45781</v>
      </c>
      <c r="AC244" s="1">
        <f t="shared" si="39"/>
        <v>4725</v>
      </c>
      <c r="AD244" s="1" t="str">
        <f t="shared" si="40"/>
        <v>2018/2019</v>
      </c>
      <c r="AE244" s="1" t="str">
        <f t="shared" si="41"/>
        <v>2018-09-03</v>
      </c>
      <c r="AF244" s="1">
        <f t="shared" si="41"/>
        <v>45781</v>
      </c>
      <c r="AG244" s="1" t="str">
        <f t="shared" si="42"/>
        <v>M</v>
      </c>
      <c r="AH244" s="1">
        <f t="shared" si="44"/>
        <v>2004</v>
      </c>
      <c r="AI244" s="1" t="str">
        <f t="shared" si="44"/>
        <v>K</v>
      </c>
      <c r="AJ244" s="1" t="str">
        <f t="shared" si="44"/>
        <v>OKS Olesno</v>
      </c>
      <c r="AK244" s="1" t="str">
        <f t="shared" si="37"/>
        <v>OKS Olesno</v>
      </c>
      <c r="AL244" s="1" t="str">
        <f t="shared" si="43"/>
        <v>OPO</v>
      </c>
    </row>
    <row r="245" spans="1:38" ht="15.75">
      <c r="A245" s="9" t="s">
        <v>698</v>
      </c>
      <c r="B245" s="16">
        <v>37669</v>
      </c>
      <c r="C245" s="2">
        <v>2351</v>
      </c>
      <c r="D245" s="105" t="s">
        <v>1685</v>
      </c>
      <c r="E245" s="106">
        <v>43702</v>
      </c>
      <c r="F245" s="3" t="s">
        <v>4</v>
      </c>
      <c r="G245" s="6" t="s">
        <v>1659</v>
      </c>
      <c r="H245" s="11">
        <v>2001</v>
      </c>
      <c r="I245" s="2" t="s">
        <v>126</v>
      </c>
      <c r="J245" s="107" t="str">
        <f t="shared" si="34"/>
        <v>"KTS MOKSIR Zawadzkie"</v>
      </c>
      <c r="K245" s="107" t="str">
        <f t="shared" si="35"/>
        <v>"KTS MOKSIR Zawadzkie"</v>
      </c>
      <c r="L245" s="5" t="s">
        <v>126</v>
      </c>
      <c r="N245" s="19" t="s">
        <v>830</v>
      </c>
      <c r="O245" s="19">
        <v>4726</v>
      </c>
      <c r="P245" s="19" t="s">
        <v>1</v>
      </c>
      <c r="Q245" s="19" t="s">
        <v>826</v>
      </c>
      <c r="R245" s="19">
        <v>45780</v>
      </c>
      <c r="S245" s="19" t="s">
        <v>127</v>
      </c>
      <c r="T245" s="19" t="s">
        <v>828</v>
      </c>
      <c r="U245" s="19" t="s">
        <v>300</v>
      </c>
      <c r="V245" s="19">
        <v>2007</v>
      </c>
      <c r="W245" s="19" t="s">
        <v>1</v>
      </c>
      <c r="X245" s="19" t="s">
        <v>25</v>
      </c>
      <c r="Y245" s="19" t="s">
        <v>126</v>
      </c>
      <c r="AA245" s="1" t="str">
        <f t="shared" si="36"/>
        <v>Poloczek Mateusz</v>
      </c>
      <c r="AB245" s="1">
        <f t="shared" si="38"/>
        <v>45780</v>
      </c>
      <c r="AC245" s="1">
        <f t="shared" si="39"/>
        <v>4726</v>
      </c>
      <c r="AD245" s="1" t="str">
        <f t="shared" si="40"/>
        <v>2018/2019</v>
      </c>
      <c r="AE245" s="1" t="str">
        <f t="shared" si="41"/>
        <v>2018-09-03</v>
      </c>
      <c r="AF245" s="1">
        <f t="shared" si="41"/>
        <v>45780</v>
      </c>
      <c r="AG245" s="1" t="str">
        <f t="shared" si="42"/>
        <v>M</v>
      </c>
      <c r="AH245" s="1">
        <f t="shared" si="44"/>
        <v>2007</v>
      </c>
      <c r="AI245" s="1" t="str">
        <f t="shared" si="44"/>
        <v>M</v>
      </c>
      <c r="AJ245" s="1" t="str">
        <f t="shared" si="44"/>
        <v>OKS Olesno</v>
      </c>
      <c r="AK245" s="1" t="str">
        <f t="shared" si="37"/>
        <v>OKS Olesno</v>
      </c>
      <c r="AL245" s="1" t="str">
        <f t="shared" si="43"/>
        <v>OPO</v>
      </c>
    </row>
    <row r="246" spans="1:38" ht="15.75">
      <c r="A246" s="9" t="s">
        <v>696</v>
      </c>
      <c r="B246" s="110">
        <v>46696</v>
      </c>
      <c r="C246" s="15">
        <v>2350</v>
      </c>
      <c r="D246" s="105" t="s">
        <v>1686</v>
      </c>
      <c r="E246" s="106">
        <v>43702</v>
      </c>
      <c r="F246" s="3" t="s">
        <v>4</v>
      </c>
      <c r="G246" s="6" t="s">
        <v>1659</v>
      </c>
      <c r="H246" s="11">
        <v>2001</v>
      </c>
      <c r="I246" s="15" t="s">
        <v>126</v>
      </c>
      <c r="J246" s="107" t="str">
        <f t="shared" si="34"/>
        <v>"KTS MOKSIR Zawadzkie"</v>
      </c>
      <c r="K246" s="107" t="str">
        <f t="shared" si="35"/>
        <v>"KTS MOKSIR Zawadzkie"</v>
      </c>
      <c r="L246" s="7" t="s">
        <v>126</v>
      </c>
      <c r="N246" s="19" t="s">
        <v>831</v>
      </c>
      <c r="O246" s="19">
        <v>4727</v>
      </c>
      <c r="P246" s="19" t="s">
        <v>1</v>
      </c>
      <c r="Q246" s="19" t="s">
        <v>826</v>
      </c>
      <c r="R246" s="19">
        <v>45783</v>
      </c>
      <c r="S246" s="19" t="s">
        <v>127</v>
      </c>
      <c r="T246" s="19" t="s">
        <v>832</v>
      </c>
      <c r="U246" s="19" t="s">
        <v>590</v>
      </c>
      <c r="V246" s="19">
        <v>2005</v>
      </c>
      <c r="W246" s="19" t="s">
        <v>1</v>
      </c>
      <c r="X246" s="19" t="s">
        <v>25</v>
      </c>
      <c r="Y246" s="19" t="s">
        <v>126</v>
      </c>
      <c r="AA246" s="1" t="str">
        <f t="shared" si="36"/>
        <v>Pielot Dominik</v>
      </c>
      <c r="AB246" s="1">
        <f t="shared" si="38"/>
        <v>45783</v>
      </c>
      <c r="AC246" s="1">
        <f t="shared" si="39"/>
        <v>4727</v>
      </c>
      <c r="AD246" s="1" t="str">
        <f t="shared" si="40"/>
        <v>2018/2019</v>
      </c>
      <c r="AE246" s="1" t="str">
        <f t="shared" si="41"/>
        <v>2018-09-03</v>
      </c>
      <c r="AF246" s="1">
        <f t="shared" si="41"/>
        <v>45783</v>
      </c>
      <c r="AG246" s="1" t="str">
        <f t="shared" si="42"/>
        <v>M</v>
      </c>
      <c r="AH246" s="1">
        <f t="shared" si="44"/>
        <v>2005</v>
      </c>
      <c r="AI246" s="1" t="str">
        <f t="shared" si="44"/>
        <v>M</v>
      </c>
      <c r="AJ246" s="1" t="str">
        <f t="shared" si="44"/>
        <v>OKS Olesno</v>
      </c>
      <c r="AK246" s="1" t="str">
        <f t="shared" si="37"/>
        <v>OKS Olesno</v>
      </c>
      <c r="AL246" s="1" t="str">
        <f t="shared" si="43"/>
        <v>OPO</v>
      </c>
    </row>
    <row r="247" spans="1:38" ht="15.75">
      <c r="A247" s="109" t="s">
        <v>690</v>
      </c>
      <c r="B247" s="110">
        <v>43346</v>
      </c>
      <c r="C247" s="15">
        <v>2349</v>
      </c>
      <c r="D247" s="105" t="s">
        <v>1687</v>
      </c>
      <c r="E247" s="106">
        <v>43702</v>
      </c>
      <c r="F247" s="3" t="s">
        <v>4</v>
      </c>
      <c r="G247" s="6" t="s">
        <v>1659</v>
      </c>
      <c r="H247" s="110">
        <v>2001</v>
      </c>
      <c r="I247" s="15" t="s">
        <v>126</v>
      </c>
      <c r="J247" s="107" t="str">
        <f t="shared" si="34"/>
        <v>"KTS MOKSIR Zawadzkie"</v>
      </c>
      <c r="K247" s="107" t="str">
        <f t="shared" si="35"/>
        <v>"KTS MOKSIR Zawadzkie"</v>
      </c>
      <c r="L247" s="7" t="s">
        <v>126</v>
      </c>
      <c r="N247" s="19" t="s">
        <v>834</v>
      </c>
      <c r="O247" s="19">
        <v>4728</v>
      </c>
      <c r="P247" s="19" t="s">
        <v>1</v>
      </c>
      <c r="Q247" s="19" t="s">
        <v>826</v>
      </c>
      <c r="R247" s="19">
        <v>45784</v>
      </c>
      <c r="S247" s="19" t="s">
        <v>127</v>
      </c>
      <c r="T247" s="19" t="s">
        <v>835</v>
      </c>
      <c r="U247" s="19" t="s">
        <v>286</v>
      </c>
      <c r="V247" s="19">
        <v>2009</v>
      </c>
      <c r="W247" s="19" t="s">
        <v>1</v>
      </c>
      <c r="X247" s="19" t="s">
        <v>25</v>
      </c>
      <c r="Y247" s="19" t="s">
        <v>126</v>
      </c>
      <c r="AA247" s="1" t="str">
        <f t="shared" si="36"/>
        <v>Mencel Tomasz</v>
      </c>
      <c r="AB247" s="1">
        <f t="shared" si="38"/>
        <v>45784</v>
      </c>
      <c r="AC247" s="1">
        <f t="shared" si="39"/>
        <v>4728</v>
      </c>
      <c r="AD247" s="1" t="str">
        <f t="shared" si="40"/>
        <v>2018/2019</v>
      </c>
      <c r="AE247" s="1" t="str">
        <f t="shared" si="41"/>
        <v>2018-09-03</v>
      </c>
      <c r="AF247" s="1">
        <f t="shared" si="41"/>
        <v>45784</v>
      </c>
      <c r="AG247" s="1" t="str">
        <f t="shared" si="42"/>
        <v>M</v>
      </c>
      <c r="AH247" s="1">
        <f t="shared" si="44"/>
        <v>2009</v>
      </c>
      <c r="AI247" s="1" t="str">
        <f t="shared" si="44"/>
        <v>M</v>
      </c>
      <c r="AJ247" s="1" t="str">
        <f t="shared" si="44"/>
        <v>OKS Olesno</v>
      </c>
      <c r="AK247" s="1" t="str">
        <f t="shared" si="37"/>
        <v>OKS Olesno</v>
      </c>
      <c r="AL247" s="1" t="str">
        <f t="shared" si="43"/>
        <v>OPO</v>
      </c>
    </row>
    <row r="248" spans="1:38" ht="15.75">
      <c r="A248" s="8" t="s">
        <v>34</v>
      </c>
      <c r="B248" s="16">
        <v>22888</v>
      </c>
      <c r="C248" s="2">
        <v>2348</v>
      </c>
      <c r="D248" s="105" t="s">
        <v>1688</v>
      </c>
      <c r="E248" s="106">
        <v>43702</v>
      </c>
      <c r="F248" s="3" t="s">
        <v>4</v>
      </c>
      <c r="G248" s="6" t="s">
        <v>1659</v>
      </c>
      <c r="H248" s="16">
        <v>1982</v>
      </c>
      <c r="I248" s="2" t="s">
        <v>126</v>
      </c>
      <c r="J248" s="107" t="str">
        <f t="shared" si="34"/>
        <v>"KTS MOKSIR Zawadzkie"</v>
      </c>
      <c r="K248" s="107" t="str">
        <f t="shared" si="35"/>
        <v>"KTS MOKSIR Zawadzkie"</v>
      </c>
      <c r="L248" s="5" t="s">
        <v>126</v>
      </c>
      <c r="N248" s="19" t="s">
        <v>837</v>
      </c>
      <c r="O248" s="19">
        <v>5040</v>
      </c>
      <c r="P248" s="19" t="s">
        <v>1</v>
      </c>
      <c r="Q248" s="19" t="s">
        <v>826</v>
      </c>
      <c r="R248" s="19">
        <v>49740</v>
      </c>
      <c r="S248" s="19"/>
      <c r="T248" s="19" t="s">
        <v>838</v>
      </c>
      <c r="U248" s="19" t="s">
        <v>584</v>
      </c>
      <c r="V248" s="19">
        <v>2010</v>
      </c>
      <c r="W248" s="19" t="s">
        <v>9</v>
      </c>
      <c r="X248" s="19" t="s">
        <v>30</v>
      </c>
      <c r="Y248" s="19" t="s">
        <v>126</v>
      </c>
      <c r="AA248" s="1" t="str">
        <f t="shared" si="36"/>
        <v>Romanowska Aleksandra</v>
      </c>
      <c r="AB248" s="1">
        <f t="shared" si="38"/>
        <v>49740</v>
      </c>
      <c r="AC248" s="1">
        <f t="shared" si="39"/>
        <v>5040</v>
      </c>
      <c r="AD248" s="1" t="str">
        <f t="shared" si="40"/>
        <v>2018/2019</v>
      </c>
      <c r="AE248" s="1" t="str">
        <f t="shared" si="41"/>
        <v>2018-09-03</v>
      </c>
      <c r="AF248" s="1">
        <f t="shared" si="41"/>
        <v>49740</v>
      </c>
      <c r="AG248" s="1" t="str">
        <f t="shared" si="42"/>
        <v>M</v>
      </c>
      <c r="AH248" s="1">
        <f t="shared" si="44"/>
        <v>2010</v>
      </c>
      <c r="AI248" s="1" t="str">
        <f t="shared" si="44"/>
        <v>K</v>
      </c>
      <c r="AJ248" s="1" t="str">
        <f t="shared" si="44"/>
        <v>UKS SOKOLIK Niemodlin</v>
      </c>
      <c r="AK248" s="1" t="str">
        <f t="shared" si="37"/>
        <v>UKS SOKOLIK Niemodlin</v>
      </c>
      <c r="AL248" s="1" t="str">
        <f t="shared" si="43"/>
        <v>OPO</v>
      </c>
    </row>
    <row r="249" spans="1:38" ht="15.75">
      <c r="A249" s="9" t="s">
        <v>648</v>
      </c>
      <c r="B249" s="110">
        <v>22647</v>
      </c>
      <c r="C249" s="15">
        <v>2347</v>
      </c>
      <c r="D249" s="105" t="s">
        <v>1689</v>
      </c>
      <c r="E249" s="106">
        <v>43702</v>
      </c>
      <c r="F249" s="3" t="s">
        <v>4</v>
      </c>
      <c r="G249" s="6" t="s">
        <v>1659</v>
      </c>
      <c r="H249" s="11">
        <v>1994</v>
      </c>
      <c r="I249" s="15" t="s">
        <v>126</v>
      </c>
      <c r="J249" s="107" t="str">
        <f t="shared" si="34"/>
        <v>"KTS MOKSIR Zawadzkie"</v>
      </c>
      <c r="K249" s="107" t="str">
        <f t="shared" si="35"/>
        <v>"KTS MOKSIR Zawadzkie"</v>
      </c>
      <c r="L249" s="7" t="s">
        <v>126</v>
      </c>
      <c r="N249" s="19" t="s">
        <v>840</v>
      </c>
      <c r="O249" s="19">
        <v>5041</v>
      </c>
      <c r="P249" s="19" t="s">
        <v>1</v>
      </c>
      <c r="Q249" s="19" t="s">
        <v>826</v>
      </c>
      <c r="R249" s="19">
        <v>45624</v>
      </c>
      <c r="S249" s="19" t="s">
        <v>127</v>
      </c>
      <c r="T249" s="19" t="s">
        <v>841</v>
      </c>
      <c r="U249" s="19" t="s">
        <v>300</v>
      </c>
      <c r="V249" s="19">
        <v>2006</v>
      </c>
      <c r="W249" s="19" t="s">
        <v>1</v>
      </c>
      <c r="X249" s="19" t="s">
        <v>30</v>
      </c>
      <c r="Y249" s="19" t="s">
        <v>126</v>
      </c>
      <c r="AA249" s="1" t="str">
        <f t="shared" si="36"/>
        <v>Adaszyński Mateusz</v>
      </c>
      <c r="AB249" s="1">
        <f t="shared" si="38"/>
        <v>45624</v>
      </c>
      <c r="AC249" s="1">
        <f t="shared" si="39"/>
        <v>5041</v>
      </c>
      <c r="AD249" s="1" t="str">
        <f t="shared" si="40"/>
        <v>2018/2019</v>
      </c>
      <c r="AE249" s="1" t="str">
        <f t="shared" si="41"/>
        <v>2018-09-03</v>
      </c>
      <c r="AF249" s="1">
        <f t="shared" si="41"/>
        <v>45624</v>
      </c>
      <c r="AG249" s="1" t="str">
        <f t="shared" si="42"/>
        <v>M</v>
      </c>
      <c r="AH249" s="1">
        <f t="shared" si="44"/>
        <v>2006</v>
      </c>
      <c r="AI249" s="1" t="str">
        <f t="shared" si="44"/>
        <v>M</v>
      </c>
      <c r="AJ249" s="1" t="str">
        <f t="shared" si="44"/>
        <v>UKS SOKOLIK Niemodlin</v>
      </c>
      <c r="AK249" s="1" t="str">
        <f t="shared" si="37"/>
        <v>UKS SOKOLIK Niemodlin</v>
      </c>
      <c r="AL249" s="1" t="str">
        <f t="shared" si="43"/>
        <v>OPO</v>
      </c>
    </row>
    <row r="250" spans="1:38" ht="15.75">
      <c r="A250" s="12" t="s">
        <v>1144</v>
      </c>
      <c r="B250" s="16">
        <v>16411</v>
      </c>
      <c r="C250" s="2">
        <v>1413</v>
      </c>
      <c r="D250" s="105" t="s">
        <v>1690</v>
      </c>
      <c r="E250" s="106">
        <v>43697</v>
      </c>
      <c r="F250" s="3" t="s">
        <v>4</v>
      </c>
      <c r="G250" s="6" t="s">
        <v>1547</v>
      </c>
      <c r="H250" s="13">
        <v>1967</v>
      </c>
      <c r="I250" s="2" t="s">
        <v>126</v>
      </c>
      <c r="J250" s="107" t="str">
        <f t="shared" si="34"/>
        <v>"LZS POLONIA Smardy"</v>
      </c>
      <c r="K250" s="107" t="str">
        <f t="shared" si="35"/>
        <v>"LZS POLONIA Smardy"</v>
      </c>
      <c r="L250" s="5" t="s">
        <v>126</v>
      </c>
      <c r="N250" s="19" t="s">
        <v>842</v>
      </c>
      <c r="O250" s="19">
        <v>5042</v>
      </c>
      <c r="P250" s="19" t="s">
        <v>1</v>
      </c>
      <c r="Q250" s="19" t="s">
        <v>826</v>
      </c>
      <c r="R250" s="19">
        <v>48088</v>
      </c>
      <c r="S250" s="19" t="s">
        <v>127</v>
      </c>
      <c r="T250" s="19" t="s">
        <v>843</v>
      </c>
      <c r="U250" s="19" t="s">
        <v>844</v>
      </c>
      <c r="V250" s="19">
        <v>2009</v>
      </c>
      <c r="W250" s="19" t="s">
        <v>9</v>
      </c>
      <c r="X250" s="19" t="s">
        <v>30</v>
      </c>
      <c r="Y250" s="19" t="s">
        <v>126</v>
      </c>
      <c r="AA250" s="1" t="str">
        <f t="shared" si="36"/>
        <v>Basowska Hanna</v>
      </c>
      <c r="AB250" s="1">
        <f t="shared" si="38"/>
        <v>48088</v>
      </c>
      <c r="AC250" s="1">
        <f t="shared" si="39"/>
        <v>5042</v>
      </c>
      <c r="AD250" s="1" t="str">
        <f t="shared" si="40"/>
        <v>2018/2019</v>
      </c>
      <c r="AE250" s="1" t="str">
        <f t="shared" si="41"/>
        <v>2018-09-03</v>
      </c>
      <c r="AF250" s="1">
        <f t="shared" si="41"/>
        <v>48088</v>
      </c>
      <c r="AG250" s="1" t="str">
        <f t="shared" si="42"/>
        <v>M</v>
      </c>
      <c r="AH250" s="1">
        <f t="shared" si="44"/>
        <v>2009</v>
      </c>
      <c r="AI250" s="1" t="str">
        <f t="shared" si="44"/>
        <v>K</v>
      </c>
      <c r="AJ250" s="1" t="str">
        <f t="shared" si="44"/>
        <v>UKS SOKOLIK Niemodlin</v>
      </c>
      <c r="AK250" s="1" t="str">
        <f t="shared" si="37"/>
        <v>UKS SOKOLIK Niemodlin</v>
      </c>
      <c r="AL250" s="1" t="str">
        <f t="shared" si="43"/>
        <v>OPO</v>
      </c>
    </row>
    <row r="251" spans="1:38" ht="15.75">
      <c r="A251" s="9" t="s">
        <v>1160</v>
      </c>
      <c r="B251" s="15">
        <v>33874</v>
      </c>
      <c r="C251" s="15">
        <v>1412</v>
      </c>
      <c r="D251" s="105" t="s">
        <v>1691</v>
      </c>
      <c r="E251" s="106">
        <v>43697</v>
      </c>
      <c r="F251" s="3" t="s">
        <v>4</v>
      </c>
      <c r="G251" s="6" t="s">
        <v>1547</v>
      </c>
      <c r="H251" s="11">
        <v>1969</v>
      </c>
      <c r="I251" s="15" t="s">
        <v>126</v>
      </c>
      <c r="J251" s="107" t="str">
        <f t="shared" si="34"/>
        <v>"LZS POLONIA Smardy"</v>
      </c>
      <c r="K251" s="107" t="str">
        <f t="shared" si="35"/>
        <v>"LZS POLONIA Smardy"</v>
      </c>
      <c r="L251" s="7" t="s">
        <v>126</v>
      </c>
      <c r="N251" s="19" t="s">
        <v>845</v>
      </c>
      <c r="O251" s="19">
        <v>5043</v>
      </c>
      <c r="P251" s="19" t="s">
        <v>1</v>
      </c>
      <c r="Q251" s="19" t="s">
        <v>826</v>
      </c>
      <c r="R251" s="19">
        <v>45621</v>
      </c>
      <c r="S251" s="19" t="s">
        <v>127</v>
      </c>
      <c r="T251" s="19" t="s">
        <v>846</v>
      </c>
      <c r="U251" s="19" t="s">
        <v>797</v>
      </c>
      <c r="V251" s="19">
        <v>2008</v>
      </c>
      <c r="W251" s="19" t="s">
        <v>9</v>
      </c>
      <c r="X251" s="19" t="s">
        <v>30</v>
      </c>
      <c r="Y251" s="19" t="s">
        <v>126</v>
      </c>
      <c r="AA251" s="1" t="str">
        <f t="shared" si="36"/>
        <v>Biernacka Amelia</v>
      </c>
      <c r="AB251" s="1">
        <f t="shared" si="38"/>
        <v>45621</v>
      </c>
      <c r="AC251" s="1">
        <f t="shared" si="39"/>
        <v>5043</v>
      </c>
      <c r="AD251" s="1" t="str">
        <f t="shared" si="40"/>
        <v>2018/2019</v>
      </c>
      <c r="AE251" s="1" t="str">
        <f t="shared" si="41"/>
        <v>2018-09-03</v>
      </c>
      <c r="AF251" s="1">
        <f t="shared" si="41"/>
        <v>45621</v>
      </c>
      <c r="AG251" s="1" t="str">
        <f t="shared" si="42"/>
        <v>M</v>
      </c>
      <c r="AH251" s="1">
        <f t="shared" si="44"/>
        <v>2008</v>
      </c>
      <c r="AI251" s="1" t="str">
        <f t="shared" si="44"/>
        <v>K</v>
      </c>
      <c r="AJ251" s="1" t="str">
        <f t="shared" si="44"/>
        <v>UKS SOKOLIK Niemodlin</v>
      </c>
      <c r="AK251" s="1" t="str">
        <f t="shared" si="37"/>
        <v>UKS SOKOLIK Niemodlin</v>
      </c>
      <c r="AL251" s="1" t="str">
        <f t="shared" si="43"/>
        <v>OPO</v>
      </c>
    </row>
    <row r="252" spans="1:38" ht="15.75">
      <c r="A252" s="8" t="s">
        <v>1156</v>
      </c>
      <c r="B252" s="16">
        <v>33873</v>
      </c>
      <c r="C252" s="2">
        <v>1411</v>
      </c>
      <c r="D252" s="105" t="s">
        <v>1692</v>
      </c>
      <c r="E252" s="106">
        <v>43697</v>
      </c>
      <c r="F252" s="3" t="s">
        <v>4</v>
      </c>
      <c r="G252" s="6" t="s">
        <v>1547</v>
      </c>
      <c r="H252" s="16">
        <v>1973</v>
      </c>
      <c r="I252" s="2" t="s">
        <v>126</v>
      </c>
      <c r="J252" s="107" t="str">
        <f t="shared" si="34"/>
        <v>"LZS POLONIA Smardy"</v>
      </c>
      <c r="K252" s="107" t="str">
        <f t="shared" si="35"/>
        <v>"LZS POLONIA Smardy"</v>
      </c>
      <c r="L252" s="5" t="s">
        <v>126</v>
      </c>
      <c r="N252" s="19" t="s">
        <v>847</v>
      </c>
      <c r="O252" s="19">
        <v>5044</v>
      </c>
      <c r="P252" s="19" t="s">
        <v>1</v>
      </c>
      <c r="Q252" s="19" t="s">
        <v>826</v>
      </c>
      <c r="R252" s="19">
        <v>45623</v>
      </c>
      <c r="S252" s="19" t="s">
        <v>127</v>
      </c>
      <c r="T252" s="19" t="s">
        <v>848</v>
      </c>
      <c r="U252" s="19" t="s">
        <v>849</v>
      </c>
      <c r="V252" s="19">
        <v>2004</v>
      </c>
      <c r="W252" s="19" t="s">
        <v>9</v>
      </c>
      <c r="X252" s="19" t="s">
        <v>30</v>
      </c>
      <c r="Y252" s="19" t="s">
        <v>126</v>
      </c>
      <c r="AA252" s="1" t="str">
        <f t="shared" si="36"/>
        <v>Cichosz Klaudia</v>
      </c>
      <c r="AB252" s="1">
        <f t="shared" si="38"/>
        <v>45623</v>
      </c>
      <c r="AC252" s="1">
        <f t="shared" si="39"/>
        <v>5044</v>
      </c>
      <c r="AD252" s="1" t="str">
        <f t="shared" si="40"/>
        <v>2018/2019</v>
      </c>
      <c r="AE252" s="1" t="str">
        <f t="shared" si="41"/>
        <v>2018-09-03</v>
      </c>
      <c r="AF252" s="1">
        <f t="shared" si="41"/>
        <v>45623</v>
      </c>
      <c r="AG252" s="1" t="str">
        <f t="shared" si="42"/>
        <v>M</v>
      </c>
      <c r="AH252" s="1">
        <f t="shared" si="44"/>
        <v>2004</v>
      </c>
      <c r="AI252" s="1" t="str">
        <f t="shared" si="44"/>
        <v>K</v>
      </c>
      <c r="AJ252" s="1" t="str">
        <f t="shared" si="44"/>
        <v>UKS SOKOLIK Niemodlin</v>
      </c>
      <c r="AK252" s="1" t="str">
        <f t="shared" si="37"/>
        <v>UKS SOKOLIK Niemodlin</v>
      </c>
      <c r="AL252" s="1" t="str">
        <f t="shared" si="43"/>
        <v>OPO</v>
      </c>
    </row>
    <row r="253" spans="1:38" ht="15.75">
      <c r="A253" s="9" t="s">
        <v>1153</v>
      </c>
      <c r="B253" s="16">
        <v>26661</v>
      </c>
      <c r="C253" s="2">
        <v>1410</v>
      </c>
      <c r="D253" s="105" t="s">
        <v>1693</v>
      </c>
      <c r="E253" s="106">
        <v>43697</v>
      </c>
      <c r="F253" s="3" t="s">
        <v>4</v>
      </c>
      <c r="G253" s="6" t="s">
        <v>1547</v>
      </c>
      <c r="H253" s="11">
        <v>1965</v>
      </c>
      <c r="I253" s="11" t="s">
        <v>126</v>
      </c>
      <c r="J253" s="107" t="str">
        <f t="shared" si="34"/>
        <v>"LZS POLONIA Smardy"</v>
      </c>
      <c r="K253" s="107" t="str">
        <f t="shared" si="35"/>
        <v>"LZS POLONIA Smardy"</v>
      </c>
      <c r="L253" s="5" t="s">
        <v>126</v>
      </c>
      <c r="N253" s="19" t="s">
        <v>850</v>
      </c>
      <c r="O253" s="19">
        <v>5045</v>
      </c>
      <c r="P253" s="19" t="s">
        <v>1</v>
      </c>
      <c r="Q253" s="19" t="s">
        <v>826</v>
      </c>
      <c r="R253" s="19">
        <v>45617</v>
      </c>
      <c r="S253" s="19" t="s">
        <v>127</v>
      </c>
      <c r="T253" s="19" t="s">
        <v>851</v>
      </c>
      <c r="U253" s="19" t="s">
        <v>686</v>
      </c>
      <c r="V253" s="19">
        <v>2006</v>
      </c>
      <c r="W253" s="19" t="s">
        <v>9</v>
      </c>
      <c r="X253" s="19" t="s">
        <v>30</v>
      </c>
      <c r="Y253" s="19" t="s">
        <v>126</v>
      </c>
      <c r="AA253" s="1" t="str">
        <f t="shared" si="36"/>
        <v>Kliś Martyna</v>
      </c>
      <c r="AB253" s="1">
        <f t="shared" si="38"/>
        <v>45617</v>
      </c>
      <c r="AC253" s="1">
        <f t="shared" si="39"/>
        <v>5045</v>
      </c>
      <c r="AD253" s="1" t="str">
        <f t="shared" si="40"/>
        <v>2018/2019</v>
      </c>
      <c r="AE253" s="1" t="str">
        <f t="shared" si="41"/>
        <v>2018-09-03</v>
      </c>
      <c r="AF253" s="1">
        <f t="shared" si="41"/>
        <v>45617</v>
      </c>
      <c r="AG253" s="1" t="str">
        <f t="shared" si="42"/>
        <v>M</v>
      </c>
      <c r="AH253" s="1">
        <f t="shared" si="44"/>
        <v>2006</v>
      </c>
      <c r="AI253" s="1" t="str">
        <f t="shared" si="44"/>
        <v>K</v>
      </c>
      <c r="AJ253" s="1" t="str">
        <f t="shared" si="44"/>
        <v>UKS SOKOLIK Niemodlin</v>
      </c>
      <c r="AK253" s="1" t="str">
        <f t="shared" si="37"/>
        <v>UKS SOKOLIK Niemodlin</v>
      </c>
      <c r="AL253" s="1" t="str">
        <f t="shared" si="43"/>
        <v>OPO</v>
      </c>
    </row>
    <row r="254" spans="1:38" ht="15.75">
      <c r="A254" s="9" t="s">
        <v>1150</v>
      </c>
      <c r="B254" s="16">
        <v>33875</v>
      </c>
      <c r="C254" s="2">
        <v>1409</v>
      </c>
      <c r="D254" s="105" t="s">
        <v>1694</v>
      </c>
      <c r="E254" s="106">
        <v>43697</v>
      </c>
      <c r="F254" s="3" t="s">
        <v>4</v>
      </c>
      <c r="G254" s="6" t="s">
        <v>1547</v>
      </c>
      <c r="H254" s="11">
        <v>1977</v>
      </c>
      <c r="I254" s="2" t="s">
        <v>126</v>
      </c>
      <c r="J254" s="107" t="str">
        <f t="shared" si="34"/>
        <v>"LZS POLONIA Smardy"</v>
      </c>
      <c r="K254" s="107" t="str">
        <f t="shared" si="35"/>
        <v>"LZS POLONIA Smardy"</v>
      </c>
      <c r="L254" s="5" t="s">
        <v>126</v>
      </c>
      <c r="N254" s="19" t="s">
        <v>852</v>
      </c>
      <c r="O254" s="19">
        <v>5046</v>
      </c>
      <c r="P254" s="19" t="s">
        <v>1</v>
      </c>
      <c r="Q254" s="19" t="s">
        <v>826</v>
      </c>
      <c r="R254" s="19">
        <v>48086</v>
      </c>
      <c r="S254" s="19" t="s">
        <v>127</v>
      </c>
      <c r="T254" s="19" t="s">
        <v>853</v>
      </c>
      <c r="U254" s="19" t="s">
        <v>479</v>
      </c>
      <c r="V254" s="19">
        <v>2006</v>
      </c>
      <c r="W254" s="19" t="s">
        <v>1</v>
      </c>
      <c r="X254" s="19" t="s">
        <v>30</v>
      </c>
      <c r="Y254" s="19" t="s">
        <v>126</v>
      </c>
      <c r="AA254" s="1" t="str">
        <f t="shared" si="36"/>
        <v>Knosala Błażej</v>
      </c>
      <c r="AB254" s="1">
        <f t="shared" si="38"/>
        <v>48086</v>
      </c>
      <c r="AC254" s="1">
        <f t="shared" si="39"/>
        <v>5046</v>
      </c>
      <c r="AD254" s="1" t="str">
        <f t="shared" si="40"/>
        <v>2018/2019</v>
      </c>
      <c r="AE254" s="1" t="str">
        <f t="shared" si="41"/>
        <v>2018-09-03</v>
      </c>
      <c r="AF254" s="1">
        <f t="shared" si="41"/>
        <v>48086</v>
      </c>
      <c r="AG254" s="1" t="str">
        <f t="shared" si="42"/>
        <v>M</v>
      </c>
      <c r="AH254" s="1">
        <f t="shared" si="44"/>
        <v>2006</v>
      </c>
      <c r="AI254" s="1" t="str">
        <f t="shared" si="44"/>
        <v>M</v>
      </c>
      <c r="AJ254" s="1" t="str">
        <f t="shared" si="44"/>
        <v>UKS SOKOLIK Niemodlin</v>
      </c>
      <c r="AK254" s="1" t="str">
        <f t="shared" si="37"/>
        <v>UKS SOKOLIK Niemodlin</v>
      </c>
      <c r="AL254" s="1" t="str">
        <f t="shared" si="43"/>
        <v>OPO</v>
      </c>
    </row>
    <row r="255" spans="1:38" ht="15.75">
      <c r="A255" s="109" t="s">
        <v>1147</v>
      </c>
      <c r="B255" s="110">
        <v>27742</v>
      </c>
      <c r="C255" s="15">
        <v>1408</v>
      </c>
      <c r="D255" s="105" t="s">
        <v>1695</v>
      </c>
      <c r="E255" s="106">
        <v>43697</v>
      </c>
      <c r="F255" s="3" t="s">
        <v>4</v>
      </c>
      <c r="G255" s="6" t="s">
        <v>1547</v>
      </c>
      <c r="H255" s="110">
        <v>1958</v>
      </c>
      <c r="I255" s="15" t="s">
        <v>126</v>
      </c>
      <c r="J255" s="107" t="str">
        <f t="shared" si="34"/>
        <v>"LZS POLONIA Smardy"</v>
      </c>
      <c r="K255" s="107" t="str">
        <f t="shared" si="35"/>
        <v>"LZS POLONIA Smardy"</v>
      </c>
      <c r="L255" s="7" t="s">
        <v>126</v>
      </c>
      <c r="N255" s="19" t="s">
        <v>854</v>
      </c>
      <c r="O255" s="19">
        <v>5047</v>
      </c>
      <c r="P255" s="19" t="s">
        <v>1</v>
      </c>
      <c r="Q255" s="19" t="s">
        <v>826</v>
      </c>
      <c r="R255" s="19">
        <v>48085</v>
      </c>
      <c r="S255" s="19" t="s">
        <v>127</v>
      </c>
      <c r="T255" s="19" t="s">
        <v>853</v>
      </c>
      <c r="U255" s="19" t="s">
        <v>303</v>
      </c>
      <c r="V255" s="19">
        <v>2008</v>
      </c>
      <c r="W255" s="19" t="s">
        <v>1</v>
      </c>
      <c r="X255" s="19" t="s">
        <v>30</v>
      </c>
      <c r="Y255" s="19" t="s">
        <v>126</v>
      </c>
      <c r="AA255" s="1" t="str">
        <f t="shared" si="36"/>
        <v>Knosala Jan</v>
      </c>
      <c r="AB255" s="1">
        <f t="shared" si="38"/>
        <v>48085</v>
      </c>
      <c r="AC255" s="1">
        <f t="shared" si="39"/>
        <v>5047</v>
      </c>
      <c r="AD255" s="1" t="str">
        <f t="shared" si="40"/>
        <v>2018/2019</v>
      </c>
      <c r="AE255" s="1" t="str">
        <f t="shared" si="41"/>
        <v>2018-09-03</v>
      </c>
      <c r="AF255" s="1">
        <f t="shared" si="41"/>
        <v>48085</v>
      </c>
      <c r="AG255" s="1" t="str">
        <f t="shared" si="42"/>
        <v>M</v>
      </c>
      <c r="AH255" s="1">
        <f t="shared" si="44"/>
        <v>2008</v>
      </c>
      <c r="AI255" s="1" t="str">
        <f t="shared" si="44"/>
        <v>M</v>
      </c>
      <c r="AJ255" s="1" t="str">
        <f t="shared" si="44"/>
        <v>UKS SOKOLIK Niemodlin</v>
      </c>
      <c r="AK255" s="1" t="str">
        <f t="shared" si="37"/>
        <v>UKS SOKOLIK Niemodlin</v>
      </c>
      <c r="AL255" s="1" t="str">
        <f t="shared" si="43"/>
        <v>OPO</v>
      </c>
    </row>
    <row r="256" spans="1:38" ht="15.75">
      <c r="A256" s="8" t="s">
        <v>1002</v>
      </c>
      <c r="B256" s="16">
        <v>45111</v>
      </c>
      <c r="C256" s="2">
        <v>954</v>
      </c>
      <c r="D256" s="105" t="s">
        <v>1696</v>
      </c>
      <c r="E256" s="106">
        <v>43692</v>
      </c>
      <c r="F256" s="3" t="s">
        <v>1</v>
      </c>
      <c r="G256" s="6" t="s">
        <v>1697</v>
      </c>
      <c r="H256" s="16">
        <v>2002</v>
      </c>
      <c r="I256" s="2" t="s">
        <v>126</v>
      </c>
      <c r="J256" s="107" t="str">
        <f t="shared" si="34"/>
        <v>"MLUKS WAKMET Bodzanów"</v>
      </c>
      <c r="K256" s="107" t="str">
        <f t="shared" si="35"/>
        <v>"MLUKS WAKMET Bodzanów"</v>
      </c>
      <c r="L256" s="5" t="s">
        <v>126</v>
      </c>
      <c r="N256" s="19" t="s">
        <v>856</v>
      </c>
      <c r="O256" s="19">
        <v>5048</v>
      </c>
      <c r="P256" s="19" t="s">
        <v>1</v>
      </c>
      <c r="Q256" s="19" t="s">
        <v>826</v>
      </c>
      <c r="R256" s="19">
        <v>48087</v>
      </c>
      <c r="S256" s="19" t="s">
        <v>127</v>
      </c>
      <c r="T256" s="19" t="s">
        <v>857</v>
      </c>
      <c r="U256" s="19" t="s">
        <v>205</v>
      </c>
      <c r="V256" s="19">
        <v>2008</v>
      </c>
      <c r="W256" s="19" t="s">
        <v>1</v>
      </c>
      <c r="X256" s="19" t="s">
        <v>30</v>
      </c>
      <c r="Y256" s="19" t="s">
        <v>126</v>
      </c>
      <c r="AA256" s="1" t="str">
        <f t="shared" si="36"/>
        <v>Kołtun Szymon</v>
      </c>
      <c r="AB256" s="1">
        <f t="shared" si="38"/>
        <v>48087</v>
      </c>
      <c r="AC256" s="1">
        <f t="shared" si="39"/>
        <v>5048</v>
      </c>
      <c r="AD256" s="1" t="str">
        <f t="shared" si="40"/>
        <v>2018/2019</v>
      </c>
      <c r="AE256" s="1" t="str">
        <f t="shared" si="41"/>
        <v>2018-09-03</v>
      </c>
      <c r="AF256" s="1">
        <f t="shared" si="41"/>
        <v>48087</v>
      </c>
      <c r="AG256" s="1" t="str">
        <f t="shared" si="42"/>
        <v>M</v>
      </c>
      <c r="AH256" s="1">
        <f t="shared" si="44"/>
        <v>2008</v>
      </c>
      <c r="AI256" s="1" t="str">
        <f t="shared" si="44"/>
        <v>M</v>
      </c>
      <c r="AJ256" s="1" t="str">
        <f t="shared" si="44"/>
        <v>UKS SOKOLIK Niemodlin</v>
      </c>
      <c r="AK256" s="1" t="str">
        <f t="shared" si="37"/>
        <v>UKS SOKOLIK Niemodlin</v>
      </c>
      <c r="AL256" s="1" t="str">
        <f t="shared" si="43"/>
        <v>OPO</v>
      </c>
    </row>
    <row r="257" spans="1:38" ht="15.75">
      <c r="A257" s="8" t="s">
        <v>999</v>
      </c>
      <c r="B257" s="16">
        <v>40658</v>
      </c>
      <c r="C257" s="2">
        <v>953</v>
      </c>
      <c r="D257" s="105" t="s">
        <v>1698</v>
      </c>
      <c r="E257" s="106">
        <v>43692</v>
      </c>
      <c r="F257" s="3" t="s">
        <v>4</v>
      </c>
      <c r="G257" s="6" t="s">
        <v>1697</v>
      </c>
      <c r="H257" s="16">
        <v>1975</v>
      </c>
      <c r="I257" s="2" t="s">
        <v>126</v>
      </c>
      <c r="J257" s="107" t="str">
        <f t="shared" si="34"/>
        <v>"MLUKS WAKMET Bodzanów"</v>
      </c>
      <c r="K257" s="107" t="str">
        <f t="shared" si="35"/>
        <v>"MLUKS WAKMET Bodzanów"</v>
      </c>
      <c r="L257" s="5" t="s">
        <v>126</v>
      </c>
      <c r="N257" s="19" t="s">
        <v>858</v>
      </c>
      <c r="O257" s="19">
        <v>5049</v>
      </c>
      <c r="P257" s="19" t="s">
        <v>1</v>
      </c>
      <c r="Q257" s="19" t="s">
        <v>826</v>
      </c>
      <c r="R257" s="19">
        <v>44608</v>
      </c>
      <c r="S257" s="19" t="s">
        <v>127</v>
      </c>
      <c r="T257" s="19" t="s">
        <v>859</v>
      </c>
      <c r="U257" s="19" t="s">
        <v>282</v>
      </c>
      <c r="V257" s="19">
        <v>2006</v>
      </c>
      <c r="W257" s="19" t="s">
        <v>1</v>
      </c>
      <c r="X257" s="19" t="s">
        <v>30</v>
      </c>
      <c r="Y257" s="19" t="s">
        <v>126</v>
      </c>
      <c r="AA257" s="1" t="str">
        <f t="shared" si="36"/>
        <v>Mleczek Kacper</v>
      </c>
      <c r="AB257" s="1">
        <f t="shared" si="38"/>
        <v>44608</v>
      </c>
      <c r="AC257" s="1">
        <f t="shared" si="39"/>
        <v>5049</v>
      </c>
      <c r="AD257" s="1" t="str">
        <f t="shared" si="40"/>
        <v>2018/2019</v>
      </c>
      <c r="AE257" s="1" t="str">
        <f t="shared" si="41"/>
        <v>2018-09-03</v>
      </c>
      <c r="AF257" s="1">
        <f t="shared" si="41"/>
        <v>44608</v>
      </c>
      <c r="AG257" s="1" t="str">
        <f t="shared" si="42"/>
        <v>M</v>
      </c>
      <c r="AH257" s="1">
        <f t="shared" si="44"/>
        <v>2006</v>
      </c>
      <c r="AI257" s="1" t="str">
        <f t="shared" si="44"/>
        <v>M</v>
      </c>
      <c r="AJ257" s="1" t="str">
        <f t="shared" si="44"/>
        <v>UKS SOKOLIK Niemodlin</v>
      </c>
      <c r="AK257" s="1" t="str">
        <f t="shared" si="37"/>
        <v>UKS SOKOLIK Niemodlin</v>
      </c>
      <c r="AL257" s="1" t="str">
        <f t="shared" si="43"/>
        <v>OPO</v>
      </c>
    </row>
    <row r="258" spans="1:38" ht="15.75">
      <c r="A258" s="12" t="s">
        <v>996</v>
      </c>
      <c r="B258" s="16">
        <v>22885</v>
      </c>
      <c r="C258" s="2">
        <v>952</v>
      </c>
      <c r="D258" s="105" t="s">
        <v>1699</v>
      </c>
      <c r="E258" s="106">
        <v>43692</v>
      </c>
      <c r="F258" s="3" t="s">
        <v>4</v>
      </c>
      <c r="G258" s="6" t="s">
        <v>1697</v>
      </c>
      <c r="H258" s="13">
        <v>1982</v>
      </c>
      <c r="I258" s="2" t="s">
        <v>126</v>
      </c>
      <c r="J258" s="107" t="str">
        <f t="shared" si="34"/>
        <v>"MLUKS WAKMET Bodzanów"</v>
      </c>
      <c r="K258" s="107" t="str">
        <f t="shared" si="35"/>
        <v>"MLUKS WAKMET Bodzanów"</v>
      </c>
      <c r="L258" s="5" t="s">
        <v>126</v>
      </c>
      <c r="N258" s="19" t="s">
        <v>860</v>
      </c>
      <c r="O258" s="19">
        <v>5050</v>
      </c>
      <c r="P258" s="19" t="s">
        <v>1</v>
      </c>
      <c r="Q258" s="19" t="s">
        <v>826</v>
      </c>
      <c r="R258" s="19">
        <v>44607</v>
      </c>
      <c r="S258" s="19" t="s">
        <v>127</v>
      </c>
      <c r="T258" s="19" t="s">
        <v>859</v>
      </c>
      <c r="U258" s="19" t="s">
        <v>244</v>
      </c>
      <c r="V258" s="19">
        <v>2006</v>
      </c>
      <c r="W258" s="19" t="s">
        <v>1</v>
      </c>
      <c r="X258" s="19" t="s">
        <v>30</v>
      </c>
      <c r="Y258" s="19" t="s">
        <v>126</v>
      </c>
      <c r="AA258" s="1" t="str">
        <f t="shared" si="36"/>
        <v>Mleczek Patryk</v>
      </c>
      <c r="AB258" s="1">
        <f t="shared" si="38"/>
        <v>44607</v>
      </c>
      <c r="AC258" s="1">
        <f t="shared" si="39"/>
        <v>5050</v>
      </c>
      <c r="AD258" s="1" t="str">
        <f t="shared" si="40"/>
        <v>2018/2019</v>
      </c>
      <c r="AE258" s="1" t="str">
        <f t="shared" si="41"/>
        <v>2018-09-03</v>
      </c>
      <c r="AF258" s="1">
        <f t="shared" si="41"/>
        <v>44607</v>
      </c>
      <c r="AG258" s="1" t="str">
        <f t="shared" si="42"/>
        <v>M</v>
      </c>
      <c r="AH258" s="1">
        <f t="shared" si="44"/>
        <v>2006</v>
      </c>
      <c r="AI258" s="1" t="str">
        <f t="shared" si="44"/>
        <v>M</v>
      </c>
      <c r="AJ258" s="1" t="str">
        <f t="shared" si="44"/>
        <v>UKS SOKOLIK Niemodlin</v>
      </c>
      <c r="AK258" s="1" t="str">
        <f t="shared" si="37"/>
        <v>UKS SOKOLIK Niemodlin</v>
      </c>
      <c r="AL258" s="1" t="str">
        <f t="shared" si="43"/>
        <v>OPO</v>
      </c>
    </row>
    <row r="259" spans="1:38" ht="15.75">
      <c r="A259" s="8" t="s">
        <v>993</v>
      </c>
      <c r="B259" s="16">
        <v>40653</v>
      </c>
      <c r="C259" s="2">
        <v>951</v>
      </c>
      <c r="D259" s="105" t="s">
        <v>1700</v>
      </c>
      <c r="E259" s="106">
        <v>43692</v>
      </c>
      <c r="F259" s="3" t="s">
        <v>4</v>
      </c>
      <c r="G259" s="6" t="s">
        <v>1697</v>
      </c>
      <c r="H259" s="16">
        <v>1984</v>
      </c>
      <c r="I259" s="2" t="s">
        <v>126</v>
      </c>
      <c r="J259" s="107" t="str">
        <f t="shared" si="34"/>
        <v>"MLUKS WAKMET Bodzanów"</v>
      </c>
      <c r="K259" s="107" t="str">
        <f t="shared" si="35"/>
        <v>"MLUKS WAKMET Bodzanów"</v>
      </c>
      <c r="L259" s="5" t="s">
        <v>126</v>
      </c>
      <c r="N259" s="19" t="s">
        <v>861</v>
      </c>
      <c r="O259" s="19">
        <v>5051</v>
      </c>
      <c r="P259" s="19" t="s">
        <v>1</v>
      </c>
      <c r="Q259" s="19" t="s">
        <v>826</v>
      </c>
      <c r="R259" s="19">
        <v>42012</v>
      </c>
      <c r="S259" s="19" t="s">
        <v>127</v>
      </c>
      <c r="T259" s="19" t="s">
        <v>862</v>
      </c>
      <c r="U259" s="19" t="s">
        <v>195</v>
      </c>
      <c r="V259" s="19">
        <v>2004</v>
      </c>
      <c r="W259" s="19" t="s">
        <v>1</v>
      </c>
      <c r="X259" s="19" t="s">
        <v>30</v>
      </c>
      <c r="Y259" s="19" t="s">
        <v>126</v>
      </c>
      <c r="AA259" s="1" t="str">
        <f t="shared" si="36"/>
        <v>Paluszkiewicz Jakub</v>
      </c>
      <c r="AB259" s="1">
        <f t="shared" si="38"/>
        <v>42012</v>
      </c>
      <c r="AC259" s="1">
        <f t="shared" si="39"/>
        <v>5051</v>
      </c>
      <c r="AD259" s="1" t="str">
        <f t="shared" si="40"/>
        <v>2018/2019</v>
      </c>
      <c r="AE259" s="1" t="str">
        <f t="shared" si="41"/>
        <v>2018-09-03</v>
      </c>
      <c r="AF259" s="1">
        <f t="shared" si="41"/>
        <v>42012</v>
      </c>
      <c r="AG259" s="1" t="str">
        <f t="shared" si="42"/>
        <v>M</v>
      </c>
      <c r="AH259" s="1">
        <f t="shared" si="44"/>
        <v>2004</v>
      </c>
      <c r="AI259" s="1" t="str">
        <f t="shared" si="44"/>
        <v>M</v>
      </c>
      <c r="AJ259" s="1" t="str">
        <f t="shared" si="44"/>
        <v>UKS SOKOLIK Niemodlin</v>
      </c>
      <c r="AK259" s="1" t="str">
        <f t="shared" si="37"/>
        <v>UKS SOKOLIK Niemodlin</v>
      </c>
      <c r="AL259" s="1" t="str">
        <f t="shared" si="43"/>
        <v>OPO</v>
      </c>
    </row>
    <row r="260" spans="1:38" ht="15.75">
      <c r="A260" s="9" t="s">
        <v>1093</v>
      </c>
      <c r="B260" s="16">
        <v>47762</v>
      </c>
      <c r="C260" s="2">
        <v>950</v>
      </c>
      <c r="D260" s="105" t="s">
        <v>1701</v>
      </c>
      <c r="E260" s="106">
        <v>43692</v>
      </c>
      <c r="F260" s="3" t="s">
        <v>4</v>
      </c>
      <c r="G260" s="6" t="s">
        <v>1697</v>
      </c>
      <c r="H260" s="11">
        <v>1962</v>
      </c>
      <c r="I260" s="2" t="s">
        <v>126</v>
      </c>
      <c r="J260" s="107" t="str">
        <f t="shared" ref="J260:J323" si="45">G260</f>
        <v>"MLUKS WAKMET Bodzanów"</v>
      </c>
      <c r="K260" s="107" t="str">
        <f t="shared" ref="K260:K323" si="46">G260</f>
        <v>"MLUKS WAKMET Bodzanów"</v>
      </c>
      <c r="L260" s="5" t="s">
        <v>126</v>
      </c>
      <c r="N260" s="19" t="s">
        <v>863</v>
      </c>
      <c r="O260" s="19">
        <v>5052</v>
      </c>
      <c r="P260" s="19" t="s">
        <v>1</v>
      </c>
      <c r="Q260" s="19" t="s">
        <v>826</v>
      </c>
      <c r="R260" s="19">
        <v>45620</v>
      </c>
      <c r="S260" s="19" t="s">
        <v>127</v>
      </c>
      <c r="T260" s="19" t="s">
        <v>862</v>
      </c>
      <c r="U260" s="19" t="s">
        <v>864</v>
      </c>
      <c r="V260" s="19">
        <v>2004</v>
      </c>
      <c r="W260" s="19" t="s">
        <v>9</v>
      </c>
      <c r="X260" s="19" t="s">
        <v>30</v>
      </c>
      <c r="Y260" s="19" t="s">
        <v>126</v>
      </c>
      <c r="AA260" s="1" t="str">
        <f t="shared" ref="AA260:AA323" si="47">CONCATENATE(T260," ",U260)</f>
        <v>Paluszkiewicz Joanna</v>
      </c>
      <c r="AB260" s="1">
        <f t="shared" si="38"/>
        <v>45620</v>
      </c>
      <c r="AC260" s="1">
        <f t="shared" si="39"/>
        <v>5052</v>
      </c>
      <c r="AD260" s="1" t="str">
        <f t="shared" si="40"/>
        <v>2018/2019</v>
      </c>
      <c r="AE260" s="1" t="str">
        <f t="shared" si="41"/>
        <v>2018-09-03</v>
      </c>
      <c r="AF260" s="1">
        <f t="shared" si="41"/>
        <v>45620</v>
      </c>
      <c r="AG260" s="1" t="str">
        <f t="shared" si="42"/>
        <v>M</v>
      </c>
      <c r="AH260" s="1">
        <f t="shared" si="44"/>
        <v>2004</v>
      </c>
      <c r="AI260" s="1" t="str">
        <f t="shared" si="44"/>
        <v>K</v>
      </c>
      <c r="AJ260" s="1" t="str">
        <f t="shared" si="44"/>
        <v>UKS SOKOLIK Niemodlin</v>
      </c>
      <c r="AK260" s="1" t="str">
        <f t="shared" ref="AK260:AK323" si="48">AJ260</f>
        <v>UKS SOKOLIK Niemodlin</v>
      </c>
      <c r="AL260" s="1" t="str">
        <f t="shared" si="43"/>
        <v>OPO</v>
      </c>
    </row>
    <row r="261" spans="1:38" ht="15.75">
      <c r="A261" s="12" t="s">
        <v>989</v>
      </c>
      <c r="B261" s="16">
        <v>40652</v>
      </c>
      <c r="C261" s="2">
        <v>949</v>
      </c>
      <c r="D261" s="105" t="s">
        <v>1702</v>
      </c>
      <c r="E261" s="106">
        <v>43692</v>
      </c>
      <c r="F261" s="3" t="s">
        <v>4</v>
      </c>
      <c r="G261" s="6" t="s">
        <v>1697</v>
      </c>
      <c r="H261" s="13">
        <v>1967</v>
      </c>
      <c r="I261" s="2" t="s">
        <v>126</v>
      </c>
      <c r="J261" s="107" t="str">
        <f t="shared" si="45"/>
        <v>"MLUKS WAKMET Bodzanów"</v>
      </c>
      <c r="K261" s="107" t="str">
        <f t="shared" si="46"/>
        <v>"MLUKS WAKMET Bodzanów"</v>
      </c>
      <c r="L261" s="5" t="s">
        <v>126</v>
      </c>
      <c r="N261" s="19" t="s">
        <v>866</v>
      </c>
      <c r="O261" s="19">
        <v>5053</v>
      </c>
      <c r="P261" s="19" t="s">
        <v>1</v>
      </c>
      <c r="Q261" s="19" t="s">
        <v>826</v>
      </c>
      <c r="R261" s="19">
        <v>45622</v>
      </c>
      <c r="S261" s="19" t="s">
        <v>127</v>
      </c>
      <c r="T261" s="19" t="s">
        <v>867</v>
      </c>
      <c r="U261" s="19" t="s">
        <v>797</v>
      </c>
      <c r="V261" s="19">
        <v>2008</v>
      </c>
      <c r="W261" s="19" t="s">
        <v>9</v>
      </c>
      <c r="X261" s="19" t="s">
        <v>30</v>
      </c>
      <c r="Y261" s="19" t="s">
        <v>126</v>
      </c>
      <c r="AA261" s="1" t="str">
        <f t="shared" si="47"/>
        <v>Perzyna Amelia</v>
      </c>
      <c r="AB261" s="1">
        <f t="shared" ref="AB261:AB324" si="49">R261</f>
        <v>45622</v>
      </c>
      <c r="AC261" s="1">
        <f t="shared" ref="AC261:AC324" si="50">O261</f>
        <v>5053</v>
      </c>
      <c r="AD261" s="1" t="str">
        <f t="shared" ref="AD261:AD324" si="51">AD260</f>
        <v>2018/2019</v>
      </c>
      <c r="AE261" s="1" t="str">
        <f t="shared" ref="AE261:AF324" si="52">Q261</f>
        <v>2018-09-03</v>
      </c>
      <c r="AF261" s="1">
        <f t="shared" si="52"/>
        <v>45622</v>
      </c>
      <c r="AG261" s="1" t="str">
        <f t="shared" ref="AG261:AG324" si="53">P261</f>
        <v>M</v>
      </c>
      <c r="AH261" s="1">
        <f t="shared" si="44"/>
        <v>2008</v>
      </c>
      <c r="AI261" s="1" t="str">
        <f t="shared" si="44"/>
        <v>K</v>
      </c>
      <c r="AJ261" s="1" t="str">
        <f t="shared" si="44"/>
        <v>UKS SOKOLIK Niemodlin</v>
      </c>
      <c r="AK261" s="1" t="str">
        <f t="shared" si="48"/>
        <v>UKS SOKOLIK Niemodlin</v>
      </c>
      <c r="AL261" s="1" t="str">
        <f t="shared" ref="AL261:AL324" si="54">Y261</f>
        <v>OPO</v>
      </c>
    </row>
    <row r="262" spans="1:38" ht="15.75">
      <c r="A262" s="12" t="s">
        <v>986</v>
      </c>
      <c r="B262" s="16">
        <v>45574</v>
      </c>
      <c r="C262" s="2">
        <v>948</v>
      </c>
      <c r="D262" s="105" t="s">
        <v>1703</v>
      </c>
      <c r="E262" s="106">
        <v>43692</v>
      </c>
      <c r="F262" s="3" t="s">
        <v>4</v>
      </c>
      <c r="G262" s="6" t="s">
        <v>1697</v>
      </c>
      <c r="H262" s="13">
        <v>1982</v>
      </c>
      <c r="I262" s="2" t="s">
        <v>126</v>
      </c>
      <c r="J262" s="107" t="str">
        <f t="shared" si="45"/>
        <v>"MLUKS WAKMET Bodzanów"</v>
      </c>
      <c r="K262" s="107" t="str">
        <f t="shared" si="46"/>
        <v>"MLUKS WAKMET Bodzanów"</v>
      </c>
      <c r="L262" s="5" t="s">
        <v>126</v>
      </c>
      <c r="N262" s="19" t="s">
        <v>868</v>
      </c>
      <c r="O262" s="19">
        <v>5054</v>
      </c>
      <c r="P262" s="19" t="s">
        <v>1</v>
      </c>
      <c r="Q262" s="19" t="s">
        <v>826</v>
      </c>
      <c r="R262" s="19">
        <v>45616</v>
      </c>
      <c r="S262" s="19" t="s">
        <v>127</v>
      </c>
      <c r="T262" s="19" t="s">
        <v>838</v>
      </c>
      <c r="U262" s="19" t="s">
        <v>151</v>
      </c>
      <c r="V262" s="19">
        <v>2008</v>
      </c>
      <c r="W262" s="19" t="s">
        <v>9</v>
      </c>
      <c r="X262" s="19" t="s">
        <v>30</v>
      </c>
      <c r="Y262" s="19" t="s">
        <v>126</v>
      </c>
      <c r="AA262" s="1" t="str">
        <f t="shared" si="47"/>
        <v>Romanowska Magda</v>
      </c>
      <c r="AB262" s="1">
        <f t="shared" si="49"/>
        <v>45616</v>
      </c>
      <c r="AC262" s="1">
        <f t="shared" si="50"/>
        <v>5054</v>
      </c>
      <c r="AD262" s="1" t="str">
        <f t="shared" si="51"/>
        <v>2018/2019</v>
      </c>
      <c r="AE262" s="1" t="str">
        <f t="shared" si="52"/>
        <v>2018-09-03</v>
      </c>
      <c r="AF262" s="1">
        <f t="shared" si="52"/>
        <v>45616</v>
      </c>
      <c r="AG262" s="1" t="str">
        <f t="shared" si="53"/>
        <v>M</v>
      </c>
      <c r="AH262" s="1">
        <f t="shared" si="44"/>
        <v>2008</v>
      </c>
      <c r="AI262" s="1" t="str">
        <f t="shared" si="44"/>
        <v>K</v>
      </c>
      <c r="AJ262" s="1" t="str">
        <f t="shared" si="44"/>
        <v>UKS SOKOLIK Niemodlin</v>
      </c>
      <c r="AK262" s="1" t="str">
        <f t="shared" si="48"/>
        <v>UKS SOKOLIK Niemodlin</v>
      </c>
      <c r="AL262" s="1" t="str">
        <f t="shared" si="54"/>
        <v>OPO</v>
      </c>
    </row>
    <row r="263" spans="1:38" ht="15.75">
      <c r="A263" s="12" t="s">
        <v>983</v>
      </c>
      <c r="B263" s="16">
        <v>29091</v>
      </c>
      <c r="C263" s="2">
        <v>947</v>
      </c>
      <c r="D263" s="105" t="s">
        <v>1704</v>
      </c>
      <c r="E263" s="106">
        <v>43692</v>
      </c>
      <c r="F263" s="3" t="s">
        <v>4</v>
      </c>
      <c r="G263" s="6" t="s">
        <v>1697</v>
      </c>
      <c r="H263" s="13">
        <v>1991</v>
      </c>
      <c r="I263" s="2" t="s">
        <v>126</v>
      </c>
      <c r="J263" s="107" t="str">
        <f t="shared" si="45"/>
        <v>"MLUKS WAKMET Bodzanów"</v>
      </c>
      <c r="K263" s="107" t="str">
        <f t="shared" si="46"/>
        <v>"MLUKS WAKMET Bodzanów"</v>
      </c>
      <c r="L263" s="5" t="s">
        <v>126</v>
      </c>
      <c r="N263" s="19" t="s">
        <v>870</v>
      </c>
      <c r="O263" s="19">
        <v>5055</v>
      </c>
      <c r="P263" s="19" t="s">
        <v>1</v>
      </c>
      <c r="Q263" s="19" t="s">
        <v>826</v>
      </c>
      <c r="R263" s="19">
        <v>45625</v>
      </c>
      <c r="S263" s="19" t="s">
        <v>127</v>
      </c>
      <c r="T263" s="19" t="s">
        <v>871</v>
      </c>
      <c r="U263" s="19" t="s">
        <v>187</v>
      </c>
      <c r="V263" s="19">
        <v>2006</v>
      </c>
      <c r="W263" s="19" t="s">
        <v>1</v>
      </c>
      <c r="X263" s="19" t="s">
        <v>30</v>
      </c>
      <c r="Y263" s="19" t="s">
        <v>126</v>
      </c>
      <c r="AA263" s="1" t="str">
        <f t="shared" si="47"/>
        <v>Romanowski Paweł</v>
      </c>
      <c r="AB263" s="1">
        <f t="shared" si="49"/>
        <v>45625</v>
      </c>
      <c r="AC263" s="1">
        <f t="shared" si="50"/>
        <v>5055</v>
      </c>
      <c r="AD263" s="1" t="str">
        <f t="shared" si="51"/>
        <v>2018/2019</v>
      </c>
      <c r="AE263" s="1" t="str">
        <f t="shared" si="52"/>
        <v>2018-09-03</v>
      </c>
      <c r="AF263" s="1">
        <f t="shared" si="52"/>
        <v>45625</v>
      </c>
      <c r="AG263" s="1" t="str">
        <f t="shared" si="53"/>
        <v>M</v>
      </c>
      <c r="AH263" s="1">
        <f t="shared" si="44"/>
        <v>2006</v>
      </c>
      <c r="AI263" s="1" t="str">
        <f t="shared" si="44"/>
        <v>M</v>
      </c>
      <c r="AJ263" s="1" t="str">
        <f t="shared" si="44"/>
        <v>UKS SOKOLIK Niemodlin</v>
      </c>
      <c r="AK263" s="1" t="str">
        <f t="shared" si="48"/>
        <v>UKS SOKOLIK Niemodlin</v>
      </c>
      <c r="AL263" s="1" t="str">
        <f t="shared" si="54"/>
        <v>OPO</v>
      </c>
    </row>
    <row r="264" spans="1:38" ht="15.75">
      <c r="A264" s="8" t="s">
        <v>980</v>
      </c>
      <c r="B264" s="16">
        <v>27741</v>
      </c>
      <c r="C264" s="2">
        <v>946</v>
      </c>
      <c r="D264" s="105" t="s">
        <v>1705</v>
      </c>
      <c r="E264" s="106">
        <v>43692</v>
      </c>
      <c r="F264" s="3" t="s">
        <v>4</v>
      </c>
      <c r="G264" s="6" t="s">
        <v>1697</v>
      </c>
      <c r="H264" s="11">
        <v>1969</v>
      </c>
      <c r="I264" s="2" t="s">
        <v>126</v>
      </c>
      <c r="J264" s="107" t="str">
        <f t="shared" si="45"/>
        <v>"MLUKS WAKMET Bodzanów"</v>
      </c>
      <c r="K264" s="107" t="str">
        <f t="shared" si="46"/>
        <v>"MLUKS WAKMET Bodzanów"</v>
      </c>
      <c r="L264" s="5" t="s">
        <v>126</v>
      </c>
      <c r="N264" s="19" t="s">
        <v>872</v>
      </c>
      <c r="O264" s="19">
        <v>5056</v>
      </c>
      <c r="P264" s="19" t="s">
        <v>1</v>
      </c>
      <c r="Q264" s="19" t="s">
        <v>826</v>
      </c>
      <c r="R264" s="19">
        <v>48084</v>
      </c>
      <c r="S264" s="19" t="s">
        <v>127</v>
      </c>
      <c r="T264" s="19" t="s">
        <v>873</v>
      </c>
      <c r="U264" s="19" t="s">
        <v>138</v>
      </c>
      <c r="V264" s="19">
        <v>2008</v>
      </c>
      <c r="W264" s="19" t="s">
        <v>9</v>
      </c>
      <c r="X264" s="19" t="s">
        <v>30</v>
      </c>
      <c r="Y264" s="19" t="s">
        <v>126</v>
      </c>
      <c r="AA264" s="1" t="str">
        <f t="shared" si="47"/>
        <v>Śliwka Patrycja</v>
      </c>
      <c r="AB264" s="1">
        <f t="shared" si="49"/>
        <v>48084</v>
      </c>
      <c r="AC264" s="1">
        <f t="shared" si="50"/>
        <v>5056</v>
      </c>
      <c r="AD264" s="1" t="str">
        <f t="shared" si="51"/>
        <v>2018/2019</v>
      </c>
      <c r="AE264" s="1" t="str">
        <f t="shared" si="52"/>
        <v>2018-09-03</v>
      </c>
      <c r="AF264" s="1">
        <f t="shared" si="52"/>
        <v>48084</v>
      </c>
      <c r="AG264" s="1" t="str">
        <f t="shared" si="53"/>
        <v>M</v>
      </c>
      <c r="AH264" s="1">
        <f t="shared" si="44"/>
        <v>2008</v>
      </c>
      <c r="AI264" s="1" t="str">
        <f t="shared" si="44"/>
        <v>K</v>
      </c>
      <c r="AJ264" s="1" t="str">
        <f t="shared" si="44"/>
        <v>UKS SOKOLIK Niemodlin</v>
      </c>
      <c r="AK264" s="1" t="str">
        <f t="shared" si="48"/>
        <v>UKS SOKOLIK Niemodlin</v>
      </c>
      <c r="AL264" s="1" t="str">
        <f t="shared" si="54"/>
        <v>OPO</v>
      </c>
    </row>
    <row r="265" spans="1:38" ht="15.75">
      <c r="A265" s="9" t="s">
        <v>978</v>
      </c>
      <c r="B265" s="16">
        <v>38470</v>
      </c>
      <c r="C265" s="2">
        <v>945</v>
      </c>
      <c r="D265" s="105" t="s">
        <v>1706</v>
      </c>
      <c r="E265" s="106">
        <v>43692</v>
      </c>
      <c r="F265" s="3" t="s">
        <v>4</v>
      </c>
      <c r="G265" s="6" t="s">
        <v>1697</v>
      </c>
      <c r="H265" s="11">
        <v>1987</v>
      </c>
      <c r="I265" s="11" t="s">
        <v>126</v>
      </c>
      <c r="J265" s="107" t="str">
        <f t="shared" si="45"/>
        <v>"MLUKS WAKMET Bodzanów"</v>
      </c>
      <c r="K265" s="107" t="str">
        <f t="shared" si="46"/>
        <v>"MLUKS WAKMET Bodzanów"</v>
      </c>
      <c r="L265" s="5" t="s">
        <v>126</v>
      </c>
      <c r="N265" s="19" t="s">
        <v>874</v>
      </c>
      <c r="O265" s="19">
        <v>5057</v>
      </c>
      <c r="P265" s="19" t="s">
        <v>1</v>
      </c>
      <c r="Q265" s="19" t="s">
        <v>826</v>
      </c>
      <c r="R265" s="19">
        <v>48083</v>
      </c>
      <c r="S265" s="19" t="s">
        <v>127</v>
      </c>
      <c r="T265" s="19" t="s">
        <v>873</v>
      </c>
      <c r="U265" s="19" t="s">
        <v>800</v>
      </c>
      <c r="V265" s="19">
        <v>2008</v>
      </c>
      <c r="W265" s="19" t="s">
        <v>9</v>
      </c>
      <c r="X265" s="19" t="s">
        <v>30</v>
      </c>
      <c r="Y265" s="19" t="s">
        <v>126</v>
      </c>
      <c r="AA265" s="1" t="str">
        <f t="shared" si="47"/>
        <v>Śliwka Wiktoria</v>
      </c>
      <c r="AB265" s="1">
        <f t="shared" si="49"/>
        <v>48083</v>
      </c>
      <c r="AC265" s="1">
        <f t="shared" si="50"/>
        <v>5057</v>
      </c>
      <c r="AD265" s="1" t="str">
        <f t="shared" si="51"/>
        <v>2018/2019</v>
      </c>
      <c r="AE265" s="1" t="str">
        <f t="shared" si="52"/>
        <v>2018-09-03</v>
      </c>
      <c r="AF265" s="1">
        <f t="shared" si="52"/>
        <v>48083</v>
      </c>
      <c r="AG265" s="1" t="str">
        <f t="shared" si="53"/>
        <v>M</v>
      </c>
      <c r="AH265" s="1">
        <f t="shared" si="44"/>
        <v>2008</v>
      </c>
      <c r="AI265" s="1" t="str">
        <f t="shared" si="44"/>
        <v>K</v>
      </c>
      <c r="AJ265" s="1" t="str">
        <f t="shared" si="44"/>
        <v>UKS SOKOLIK Niemodlin</v>
      </c>
      <c r="AK265" s="1" t="str">
        <f t="shared" si="48"/>
        <v>UKS SOKOLIK Niemodlin</v>
      </c>
      <c r="AL265" s="1" t="str">
        <f t="shared" si="54"/>
        <v>OPO</v>
      </c>
    </row>
    <row r="266" spans="1:38" ht="15.75">
      <c r="A266" s="9" t="s">
        <v>973</v>
      </c>
      <c r="B266" s="16">
        <v>30260</v>
      </c>
      <c r="C266" s="2">
        <v>944</v>
      </c>
      <c r="D266" s="105" t="s">
        <v>1707</v>
      </c>
      <c r="E266" s="106">
        <v>43692</v>
      </c>
      <c r="F266" s="3" t="s">
        <v>4</v>
      </c>
      <c r="G266" s="6" t="s">
        <v>1697</v>
      </c>
      <c r="H266" s="11">
        <v>1996</v>
      </c>
      <c r="I266" s="2" t="s">
        <v>126</v>
      </c>
      <c r="J266" s="107" t="str">
        <f t="shared" si="45"/>
        <v>"MLUKS WAKMET Bodzanów"</v>
      </c>
      <c r="K266" s="107" t="str">
        <f t="shared" si="46"/>
        <v>"MLUKS WAKMET Bodzanów"</v>
      </c>
      <c r="L266" s="5" t="s">
        <v>126</v>
      </c>
      <c r="N266" s="19" t="s">
        <v>875</v>
      </c>
      <c r="O266" s="19">
        <v>5058</v>
      </c>
      <c r="P266" s="19" t="s">
        <v>4</v>
      </c>
      <c r="Q266" s="19" t="s">
        <v>826</v>
      </c>
      <c r="R266" s="19">
        <v>1708</v>
      </c>
      <c r="S266" s="19" t="s">
        <v>127</v>
      </c>
      <c r="T266" s="19" t="s">
        <v>876</v>
      </c>
      <c r="U266" s="19" t="s">
        <v>191</v>
      </c>
      <c r="V266" s="19">
        <v>1983</v>
      </c>
      <c r="W266" s="19" t="s">
        <v>1</v>
      </c>
      <c r="X266" s="19" t="s">
        <v>30</v>
      </c>
      <c r="Y266" s="19" t="s">
        <v>126</v>
      </c>
      <c r="AA266" s="1" t="str">
        <f t="shared" si="47"/>
        <v>Gałka Maciej</v>
      </c>
      <c r="AB266" s="1">
        <f t="shared" si="49"/>
        <v>1708</v>
      </c>
      <c r="AC266" s="1">
        <f t="shared" si="50"/>
        <v>5058</v>
      </c>
      <c r="AD266" s="1" t="str">
        <f t="shared" si="51"/>
        <v>2018/2019</v>
      </c>
      <c r="AE266" s="1" t="str">
        <f t="shared" si="52"/>
        <v>2018-09-03</v>
      </c>
      <c r="AF266" s="1">
        <f t="shared" si="52"/>
        <v>1708</v>
      </c>
      <c r="AG266" s="1" t="str">
        <f t="shared" si="53"/>
        <v>S</v>
      </c>
      <c r="AH266" s="1">
        <f t="shared" si="44"/>
        <v>1983</v>
      </c>
      <c r="AI266" s="1" t="str">
        <f t="shared" si="44"/>
        <v>M</v>
      </c>
      <c r="AJ266" s="1" t="str">
        <f t="shared" si="44"/>
        <v>UKS SOKOLIK Niemodlin</v>
      </c>
      <c r="AK266" s="1" t="str">
        <f t="shared" si="48"/>
        <v>UKS SOKOLIK Niemodlin</v>
      </c>
      <c r="AL266" s="1" t="str">
        <f t="shared" si="54"/>
        <v>OPO</v>
      </c>
    </row>
    <row r="267" spans="1:38" ht="15.75">
      <c r="A267" s="9" t="s">
        <v>970</v>
      </c>
      <c r="B267" s="16">
        <v>34092</v>
      </c>
      <c r="C267" s="2">
        <v>943</v>
      </c>
      <c r="D267" s="105" t="s">
        <v>1708</v>
      </c>
      <c r="E267" s="106">
        <v>43692</v>
      </c>
      <c r="F267" s="3" t="s">
        <v>4</v>
      </c>
      <c r="G267" s="6" t="s">
        <v>1697</v>
      </c>
      <c r="H267" s="11">
        <v>1992</v>
      </c>
      <c r="I267" s="11" t="s">
        <v>126</v>
      </c>
      <c r="J267" s="107" t="str">
        <f t="shared" si="45"/>
        <v>"MLUKS WAKMET Bodzanów"</v>
      </c>
      <c r="K267" s="107" t="str">
        <f t="shared" si="46"/>
        <v>"MLUKS WAKMET Bodzanów"</v>
      </c>
      <c r="L267" s="5" t="s">
        <v>126</v>
      </c>
      <c r="N267" s="19" t="s">
        <v>878</v>
      </c>
      <c r="O267" s="19">
        <v>5059</v>
      </c>
      <c r="P267" s="19" t="s">
        <v>4</v>
      </c>
      <c r="Q267" s="19" t="s">
        <v>826</v>
      </c>
      <c r="R267" s="19">
        <v>29878</v>
      </c>
      <c r="S267" s="19" t="s">
        <v>127</v>
      </c>
      <c r="T267" s="19" t="s">
        <v>879</v>
      </c>
      <c r="U267" s="19" t="s">
        <v>225</v>
      </c>
      <c r="V267" s="19">
        <v>1997</v>
      </c>
      <c r="W267" s="19" t="s">
        <v>1</v>
      </c>
      <c r="X267" s="19" t="s">
        <v>30</v>
      </c>
      <c r="Y267" s="19" t="s">
        <v>126</v>
      </c>
      <c r="AA267" s="1" t="str">
        <f t="shared" si="47"/>
        <v>Kolman Marcin</v>
      </c>
      <c r="AB267" s="1">
        <f t="shared" si="49"/>
        <v>29878</v>
      </c>
      <c r="AC267" s="1">
        <f t="shared" si="50"/>
        <v>5059</v>
      </c>
      <c r="AD267" s="1" t="str">
        <f t="shared" si="51"/>
        <v>2018/2019</v>
      </c>
      <c r="AE267" s="1" t="str">
        <f t="shared" si="52"/>
        <v>2018-09-03</v>
      </c>
      <c r="AF267" s="1">
        <f t="shared" si="52"/>
        <v>29878</v>
      </c>
      <c r="AG267" s="1" t="str">
        <f t="shared" si="53"/>
        <v>S</v>
      </c>
      <c r="AH267" s="1">
        <f t="shared" si="44"/>
        <v>1997</v>
      </c>
      <c r="AI267" s="1" t="str">
        <f t="shared" si="44"/>
        <v>M</v>
      </c>
      <c r="AJ267" s="1" t="str">
        <f t="shared" si="44"/>
        <v>UKS SOKOLIK Niemodlin</v>
      </c>
      <c r="AK267" s="1" t="str">
        <f t="shared" si="48"/>
        <v>UKS SOKOLIK Niemodlin</v>
      </c>
      <c r="AL267" s="1" t="str">
        <f t="shared" si="54"/>
        <v>OPO</v>
      </c>
    </row>
    <row r="268" spans="1:38" ht="15.75">
      <c r="A268" s="8" t="s">
        <v>968</v>
      </c>
      <c r="B268" s="16">
        <v>40657</v>
      </c>
      <c r="C268" s="2">
        <v>942</v>
      </c>
      <c r="D268" s="105" t="s">
        <v>1709</v>
      </c>
      <c r="E268" s="106">
        <v>43692</v>
      </c>
      <c r="F268" s="3" t="s">
        <v>4</v>
      </c>
      <c r="G268" s="6" t="s">
        <v>1697</v>
      </c>
      <c r="H268" s="16">
        <v>1974</v>
      </c>
      <c r="I268" s="2" t="s">
        <v>126</v>
      </c>
      <c r="J268" s="107" t="str">
        <f t="shared" si="45"/>
        <v>"MLUKS WAKMET Bodzanów"</v>
      </c>
      <c r="K268" s="107" t="str">
        <f t="shared" si="46"/>
        <v>"MLUKS WAKMET Bodzanów"</v>
      </c>
      <c r="L268" s="5" t="s">
        <v>126</v>
      </c>
      <c r="N268" s="19" t="s">
        <v>881</v>
      </c>
      <c r="O268" s="19">
        <v>5060</v>
      </c>
      <c r="P268" s="19" t="s">
        <v>4</v>
      </c>
      <c r="Q268" s="19" t="s">
        <v>826</v>
      </c>
      <c r="R268" s="19">
        <v>21563</v>
      </c>
      <c r="S268" s="19" t="s">
        <v>127</v>
      </c>
      <c r="T268" s="19" t="s">
        <v>882</v>
      </c>
      <c r="U268" s="19" t="s">
        <v>523</v>
      </c>
      <c r="V268" s="19">
        <v>1954</v>
      </c>
      <c r="W268" s="19" t="s">
        <v>1</v>
      </c>
      <c r="X268" s="19" t="s">
        <v>30</v>
      </c>
      <c r="Y268" s="19" t="s">
        <v>126</v>
      </c>
      <c r="AA268" s="1" t="str">
        <f t="shared" si="47"/>
        <v>Micuń Edward</v>
      </c>
      <c r="AB268" s="1">
        <f t="shared" si="49"/>
        <v>21563</v>
      </c>
      <c r="AC268" s="1">
        <f t="shared" si="50"/>
        <v>5060</v>
      </c>
      <c r="AD268" s="1" t="str">
        <f t="shared" si="51"/>
        <v>2018/2019</v>
      </c>
      <c r="AE268" s="1" t="str">
        <f t="shared" si="52"/>
        <v>2018-09-03</v>
      </c>
      <c r="AF268" s="1">
        <f t="shared" si="52"/>
        <v>21563</v>
      </c>
      <c r="AG268" s="1" t="str">
        <f t="shared" si="53"/>
        <v>S</v>
      </c>
      <c r="AH268" s="1">
        <f t="shared" si="44"/>
        <v>1954</v>
      </c>
      <c r="AI268" s="1" t="str">
        <f t="shared" si="44"/>
        <v>M</v>
      </c>
      <c r="AJ268" s="1" t="str">
        <f t="shared" si="44"/>
        <v>UKS SOKOLIK Niemodlin</v>
      </c>
      <c r="AK268" s="1" t="str">
        <f t="shared" si="48"/>
        <v>UKS SOKOLIK Niemodlin</v>
      </c>
      <c r="AL268" s="1" t="str">
        <f t="shared" si="54"/>
        <v>OPO</v>
      </c>
    </row>
    <row r="269" spans="1:38" ht="15.75">
      <c r="A269" s="9" t="s">
        <v>963</v>
      </c>
      <c r="B269" s="16">
        <v>40655</v>
      </c>
      <c r="C269" s="2">
        <v>941</v>
      </c>
      <c r="D269" s="105" t="s">
        <v>1710</v>
      </c>
      <c r="E269" s="106">
        <v>43692</v>
      </c>
      <c r="F269" s="3" t="s">
        <v>4</v>
      </c>
      <c r="G269" s="6" t="s">
        <v>1697</v>
      </c>
      <c r="H269" s="11">
        <v>1965</v>
      </c>
      <c r="I269" s="2" t="s">
        <v>126</v>
      </c>
      <c r="J269" s="107" t="str">
        <f t="shared" si="45"/>
        <v>"MLUKS WAKMET Bodzanów"</v>
      </c>
      <c r="K269" s="107" t="str">
        <f t="shared" si="46"/>
        <v>"MLUKS WAKMET Bodzanów"</v>
      </c>
      <c r="L269" s="5" t="s">
        <v>126</v>
      </c>
      <c r="N269" s="19" t="s">
        <v>884</v>
      </c>
      <c r="O269" s="19">
        <v>5061</v>
      </c>
      <c r="P269" s="19" t="s">
        <v>4</v>
      </c>
      <c r="Q269" s="19" t="s">
        <v>826</v>
      </c>
      <c r="R269" s="19">
        <v>19029</v>
      </c>
      <c r="S269" s="19" t="s">
        <v>127</v>
      </c>
      <c r="T269" s="19" t="s">
        <v>885</v>
      </c>
      <c r="U269" s="19" t="s">
        <v>303</v>
      </c>
      <c r="V269" s="19">
        <v>1953</v>
      </c>
      <c r="W269" s="19" t="s">
        <v>1</v>
      </c>
      <c r="X269" s="19" t="s">
        <v>30</v>
      </c>
      <c r="Y269" s="19" t="s">
        <v>126</v>
      </c>
      <c r="AA269" s="1" t="str">
        <f t="shared" si="47"/>
        <v>Patrys Jan</v>
      </c>
      <c r="AB269" s="1">
        <f t="shared" si="49"/>
        <v>19029</v>
      </c>
      <c r="AC269" s="1">
        <f t="shared" si="50"/>
        <v>5061</v>
      </c>
      <c r="AD269" s="1" t="str">
        <f t="shared" si="51"/>
        <v>2018/2019</v>
      </c>
      <c r="AE269" s="1" t="str">
        <f t="shared" si="52"/>
        <v>2018-09-03</v>
      </c>
      <c r="AF269" s="1">
        <f t="shared" si="52"/>
        <v>19029</v>
      </c>
      <c r="AG269" s="1" t="str">
        <f t="shared" si="53"/>
        <v>S</v>
      </c>
      <c r="AH269" s="1">
        <f t="shared" si="44"/>
        <v>1953</v>
      </c>
      <c r="AI269" s="1" t="str">
        <f t="shared" si="44"/>
        <v>M</v>
      </c>
      <c r="AJ269" s="1" t="str">
        <f t="shared" si="44"/>
        <v>UKS SOKOLIK Niemodlin</v>
      </c>
      <c r="AK269" s="1" t="str">
        <f t="shared" si="48"/>
        <v>UKS SOKOLIK Niemodlin</v>
      </c>
      <c r="AL269" s="1" t="str">
        <f t="shared" si="54"/>
        <v>OPO</v>
      </c>
    </row>
    <row r="270" spans="1:38" ht="15.75">
      <c r="A270" s="9" t="s">
        <v>487</v>
      </c>
      <c r="B270" s="16">
        <v>49398</v>
      </c>
      <c r="C270" s="2">
        <v>852</v>
      </c>
      <c r="D270" s="105" t="s">
        <v>1711</v>
      </c>
      <c r="E270" s="106">
        <v>43691</v>
      </c>
      <c r="F270" s="3" t="s">
        <v>106</v>
      </c>
      <c r="G270" s="6" t="s">
        <v>1374</v>
      </c>
      <c r="H270" s="11">
        <v>2011</v>
      </c>
      <c r="I270" s="11" t="s">
        <v>126</v>
      </c>
      <c r="J270" s="107" t="str">
        <f t="shared" si="45"/>
        <v>"LZS Żywocice"</v>
      </c>
      <c r="K270" s="107" t="str">
        <f t="shared" si="46"/>
        <v>"LZS Żywocice"</v>
      </c>
      <c r="L270" s="5" t="s">
        <v>126</v>
      </c>
      <c r="N270" s="19" t="s">
        <v>887</v>
      </c>
      <c r="O270" s="19">
        <v>5062</v>
      </c>
      <c r="P270" s="19" t="s">
        <v>4</v>
      </c>
      <c r="Q270" s="19" t="s">
        <v>826</v>
      </c>
      <c r="R270" s="19">
        <v>19032</v>
      </c>
      <c r="S270" s="19" t="s">
        <v>127</v>
      </c>
      <c r="T270" s="19" t="s">
        <v>888</v>
      </c>
      <c r="U270" s="19" t="s">
        <v>651</v>
      </c>
      <c r="V270" s="19">
        <v>1973</v>
      </c>
      <c r="W270" s="19" t="s">
        <v>1</v>
      </c>
      <c r="X270" s="19" t="s">
        <v>30</v>
      </c>
      <c r="Y270" s="19" t="s">
        <v>126</v>
      </c>
      <c r="AA270" s="1" t="str">
        <f t="shared" si="47"/>
        <v>Salata Jacek</v>
      </c>
      <c r="AB270" s="1">
        <f t="shared" si="49"/>
        <v>19032</v>
      </c>
      <c r="AC270" s="1">
        <f t="shared" si="50"/>
        <v>5062</v>
      </c>
      <c r="AD270" s="1" t="str">
        <f t="shared" si="51"/>
        <v>2018/2019</v>
      </c>
      <c r="AE270" s="1" t="str">
        <f t="shared" si="52"/>
        <v>2018-09-03</v>
      </c>
      <c r="AF270" s="1">
        <f t="shared" si="52"/>
        <v>19032</v>
      </c>
      <c r="AG270" s="1" t="str">
        <f t="shared" si="53"/>
        <v>S</v>
      </c>
      <c r="AH270" s="1">
        <f t="shared" si="44"/>
        <v>1973</v>
      </c>
      <c r="AI270" s="1" t="str">
        <f t="shared" si="44"/>
        <v>M</v>
      </c>
      <c r="AJ270" s="1" t="str">
        <f t="shared" si="44"/>
        <v>UKS SOKOLIK Niemodlin</v>
      </c>
      <c r="AK270" s="1" t="str">
        <f t="shared" si="48"/>
        <v>UKS SOKOLIK Niemodlin</v>
      </c>
      <c r="AL270" s="1" t="str">
        <f t="shared" si="54"/>
        <v>OPO</v>
      </c>
    </row>
    <row r="271" spans="1:38" ht="15.75">
      <c r="A271" s="8" t="s">
        <v>1712</v>
      </c>
      <c r="B271" s="16">
        <v>51544</v>
      </c>
      <c r="C271" s="2">
        <v>851</v>
      </c>
      <c r="D271" s="105" t="s">
        <v>1713</v>
      </c>
      <c r="E271" s="106">
        <v>43691</v>
      </c>
      <c r="F271" s="3" t="s">
        <v>106</v>
      </c>
      <c r="G271" s="6" t="s">
        <v>1374</v>
      </c>
      <c r="H271" s="16">
        <v>2013</v>
      </c>
      <c r="I271" s="2" t="s">
        <v>126</v>
      </c>
      <c r="J271" s="107" t="str">
        <f t="shared" si="45"/>
        <v>"LZS Żywocice"</v>
      </c>
      <c r="K271" s="107" t="str">
        <f t="shared" si="46"/>
        <v>"LZS Żywocice"</v>
      </c>
      <c r="L271" s="5" t="s">
        <v>126</v>
      </c>
      <c r="N271" s="19" t="s">
        <v>891</v>
      </c>
      <c r="O271" s="19">
        <v>5493</v>
      </c>
      <c r="P271" s="19" t="s">
        <v>4</v>
      </c>
      <c r="Q271" s="19" t="s">
        <v>890</v>
      </c>
      <c r="R271" s="19">
        <v>43695</v>
      </c>
      <c r="S271" s="19" t="s">
        <v>127</v>
      </c>
      <c r="T271" s="19" t="s">
        <v>892</v>
      </c>
      <c r="U271" s="19" t="s">
        <v>476</v>
      </c>
      <c r="V271" s="19">
        <v>2000</v>
      </c>
      <c r="W271" s="19" t="s">
        <v>1</v>
      </c>
      <c r="X271" s="19" t="s">
        <v>23</v>
      </c>
      <c r="Y271" s="19" t="s">
        <v>126</v>
      </c>
      <c r="AA271" s="1" t="str">
        <f t="shared" si="47"/>
        <v>Kwaśnicki Wojciech</v>
      </c>
      <c r="AB271" s="1">
        <f t="shared" si="49"/>
        <v>43695</v>
      </c>
      <c r="AC271" s="1">
        <f t="shared" si="50"/>
        <v>5493</v>
      </c>
      <c r="AD271" s="1" t="str">
        <f t="shared" si="51"/>
        <v>2018/2019</v>
      </c>
      <c r="AE271" s="1" t="str">
        <f t="shared" si="52"/>
        <v>2018-09-04</v>
      </c>
      <c r="AF271" s="1">
        <f t="shared" si="52"/>
        <v>43695</v>
      </c>
      <c r="AG271" s="1" t="str">
        <f t="shared" si="53"/>
        <v>S</v>
      </c>
      <c r="AH271" s="1">
        <f t="shared" si="44"/>
        <v>2000</v>
      </c>
      <c r="AI271" s="1" t="str">
        <f t="shared" si="44"/>
        <v>M</v>
      </c>
      <c r="AJ271" s="1" t="str">
        <f t="shared" si="44"/>
        <v>MKS Wołczyn</v>
      </c>
      <c r="AK271" s="1" t="str">
        <f t="shared" si="48"/>
        <v>MKS Wołczyn</v>
      </c>
      <c r="AL271" s="1" t="str">
        <f t="shared" si="54"/>
        <v>OPO</v>
      </c>
    </row>
    <row r="272" spans="1:38" ht="15.75">
      <c r="A272" s="9" t="s">
        <v>484</v>
      </c>
      <c r="B272" s="16">
        <v>40497</v>
      </c>
      <c r="C272" s="2">
        <v>850</v>
      </c>
      <c r="D272" s="105" t="s">
        <v>1714</v>
      </c>
      <c r="E272" s="106">
        <v>43691</v>
      </c>
      <c r="F272" s="3" t="s">
        <v>1</v>
      </c>
      <c r="G272" s="6" t="s">
        <v>1374</v>
      </c>
      <c r="H272" s="11">
        <v>2002</v>
      </c>
      <c r="I272" s="2" t="s">
        <v>126</v>
      </c>
      <c r="J272" s="107" t="str">
        <f t="shared" si="45"/>
        <v>"LZS Żywocice"</v>
      </c>
      <c r="K272" s="107" t="str">
        <f t="shared" si="46"/>
        <v>"LZS Żywocice"</v>
      </c>
      <c r="L272" s="5" t="s">
        <v>126</v>
      </c>
      <c r="N272" s="19" t="s">
        <v>894</v>
      </c>
      <c r="O272" s="19">
        <v>5494</v>
      </c>
      <c r="P272" s="19" t="s">
        <v>1</v>
      </c>
      <c r="Q272" s="19" t="s">
        <v>890</v>
      </c>
      <c r="R272" s="19">
        <v>45977</v>
      </c>
      <c r="S272" s="19" t="s">
        <v>127</v>
      </c>
      <c r="T272" s="19" t="s">
        <v>892</v>
      </c>
      <c r="U272" s="19" t="s">
        <v>286</v>
      </c>
      <c r="V272" s="19">
        <v>2005</v>
      </c>
      <c r="W272" s="19" t="s">
        <v>1</v>
      </c>
      <c r="X272" s="19" t="s">
        <v>23</v>
      </c>
      <c r="Y272" s="19" t="s">
        <v>126</v>
      </c>
      <c r="AA272" s="1" t="str">
        <f t="shared" si="47"/>
        <v>Kwaśnicki Tomasz</v>
      </c>
      <c r="AB272" s="1">
        <f t="shared" si="49"/>
        <v>45977</v>
      </c>
      <c r="AC272" s="1">
        <f t="shared" si="50"/>
        <v>5494</v>
      </c>
      <c r="AD272" s="1" t="str">
        <f t="shared" si="51"/>
        <v>2018/2019</v>
      </c>
      <c r="AE272" s="1" t="str">
        <f t="shared" si="52"/>
        <v>2018-09-04</v>
      </c>
      <c r="AF272" s="1">
        <f t="shared" si="52"/>
        <v>45977</v>
      </c>
      <c r="AG272" s="1" t="str">
        <f t="shared" si="53"/>
        <v>M</v>
      </c>
      <c r="AH272" s="1">
        <f t="shared" si="44"/>
        <v>2005</v>
      </c>
      <c r="AI272" s="1" t="str">
        <f t="shared" si="44"/>
        <v>M</v>
      </c>
      <c r="AJ272" s="1" t="str">
        <f t="shared" si="44"/>
        <v>MKS Wołczyn</v>
      </c>
      <c r="AK272" s="1" t="str">
        <f t="shared" si="48"/>
        <v>MKS Wołczyn</v>
      </c>
      <c r="AL272" s="1" t="str">
        <f t="shared" si="54"/>
        <v>OPO</v>
      </c>
    </row>
    <row r="273" spans="1:38" ht="15.75">
      <c r="A273" s="8" t="s">
        <v>482</v>
      </c>
      <c r="B273" s="16">
        <v>41871</v>
      </c>
      <c r="C273" s="2">
        <v>849</v>
      </c>
      <c r="D273" s="105" t="s">
        <v>1715</v>
      </c>
      <c r="E273" s="106">
        <v>43691</v>
      </c>
      <c r="F273" s="3" t="s">
        <v>1</v>
      </c>
      <c r="G273" s="6" t="s">
        <v>1374</v>
      </c>
      <c r="H273" s="16">
        <v>2005</v>
      </c>
      <c r="I273" s="2" t="s">
        <v>126</v>
      </c>
      <c r="J273" s="107" t="str">
        <f t="shared" si="45"/>
        <v>"LZS Żywocice"</v>
      </c>
      <c r="K273" s="107" t="str">
        <f t="shared" si="46"/>
        <v>"LZS Żywocice"</v>
      </c>
      <c r="L273" s="5" t="s">
        <v>126</v>
      </c>
      <c r="N273" s="19" t="s">
        <v>896</v>
      </c>
      <c r="O273" s="19">
        <v>5495</v>
      </c>
      <c r="P273" s="19" t="s">
        <v>4</v>
      </c>
      <c r="Q273" s="19" t="s">
        <v>890</v>
      </c>
      <c r="R273" s="19">
        <v>43696</v>
      </c>
      <c r="S273" s="19" t="s">
        <v>127</v>
      </c>
      <c r="T273" s="19" t="s">
        <v>897</v>
      </c>
      <c r="U273" s="19" t="s">
        <v>898</v>
      </c>
      <c r="V273" s="19">
        <v>1955</v>
      </c>
      <c r="W273" s="19" t="s">
        <v>1</v>
      </c>
      <c r="X273" s="19" t="s">
        <v>23</v>
      </c>
      <c r="Y273" s="19" t="s">
        <v>126</v>
      </c>
      <c r="AA273" s="1" t="str">
        <f t="shared" si="47"/>
        <v>Bulak Kazimierz</v>
      </c>
      <c r="AB273" s="1">
        <f t="shared" si="49"/>
        <v>43696</v>
      </c>
      <c r="AC273" s="1">
        <f t="shared" si="50"/>
        <v>5495</v>
      </c>
      <c r="AD273" s="1" t="str">
        <f t="shared" si="51"/>
        <v>2018/2019</v>
      </c>
      <c r="AE273" s="1" t="str">
        <f t="shared" si="52"/>
        <v>2018-09-04</v>
      </c>
      <c r="AF273" s="1">
        <f t="shared" si="52"/>
        <v>43696</v>
      </c>
      <c r="AG273" s="1" t="str">
        <f t="shared" si="53"/>
        <v>S</v>
      </c>
      <c r="AH273" s="1">
        <f t="shared" si="44"/>
        <v>1955</v>
      </c>
      <c r="AI273" s="1" t="str">
        <f t="shared" si="44"/>
        <v>M</v>
      </c>
      <c r="AJ273" s="1" t="str">
        <f t="shared" si="44"/>
        <v>MKS Wołczyn</v>
      </c>
      <c r="AK273" s="1" t="str">
        <f t="shared" si="48"/>
        <v>MKS Wołczyn</v>
      </c>
      <c r="AL273" s="1" t="str">
        <f t="shared" si="54"/>
        <v>OPO</v>
      </c>
    </row>
    <row r="274" spans="1:38" ht="15.75">
      <c r="A274" s="9" t="s">
        <v>1096</v>
      </c>
      <c r="B274" s="16">
        <v>42801</v>
      </c>
      <c r="C274" s="2">
        <v>848</v>
      </c>
      <c r="D274" s="105" t="s">
        <v>1716</v>
      </c>
      <c r="E274" s="106">
        <v>43691</v>
      </c>
      <c r="F274" s="3" t="s">
        <v>1</v>
      </c>
      <c r="G274" s="6" t="s">
        <v>1374</v>
      </c>
      <c r="H274" s="11">
        <v>2003</v>
      </c>
      <c r="I274" s="11" t="s">
        <v>126</v>
      </c>
      <c r="J274" s="107" t="str">
        <f t="shared" si="45"/>
        <v>"LZS Żywocice"</v>
      </c>
      <c r="K274" s="107" t="str">
        <f t="shared" si="46"/>
        <v>"LZS Żywocice"</v>
      </c>
      <c r="L274" s="5" t="s">
        <v>126</v>
      </c>
      <c r="N274" s="19" t="s">
        <v>900</v>
      </c>
      <c r="O274" s="19">
        <v>5496</v>
      </c>
      <c r="P274" s="19" t="s">
        <v>4</v>
      </c>
      <c r="Q274" s="19" t="s">
        <v>890</v>
      </c>
      <c r="R274" s="19">
        <v>29043</v>
      </c>
      <c r="S274" s="19" t="s">
        <v>127</v>
      </c>
      <c r="T274" s="19" t="s">
        <v>901</v>
      </c>
      <c r="U274" s="19" t="s">
        <v>902</v>
      </c>
      <c r="V274" s="19">
        <v>1961</v>
      </c>
      <c r="W274" s="19" t="s">
        <v>1</v>
      </c>
      <c r="X274" s="19" t="s">
        <v>23</v>
      </c>
      <c r="Y274" s="19" t="s">
        <v>126</v>
      </c>
      <c r="AA274" s="1" t="str">
        <f t="shared" si="47"/>
        <v>Mały Szczepan</v>
      </c>
      <c r="AB274" s="1">
        <f t="shared" si="49"/>
        <v>29043</v>
      </c>
      <c r="AC274" s="1">
        <f t="shared" si="50"/>
        <v>5496</v>
      </c>
      <c r="AD274" s="1" t="str">
        <f t="shared" si="51"/>
        <v>2018/2019</v>
      </c>
      <c r="AE274" s="1" t="str">
        <f t="shared" si="52"/>
        <v>2018-09-04</v>
      </c>
      <c r="AF274" s="1">
        <f t="shared" si="52"/>
        <v>29043</v>
      </c>
      <c r="AG274" s="1" t="str">
        <f t="shared" si="53"/>
        <v>S</v>
      </c>
      <c r="AH274" s="1">
        <f t="shared" ref="AH274:AJ337" si="55">V274</f>
        <v>1961</v>
      </c>
      <c r="AI274" s="1" t="str">
        <f t="shared" si="55"/>
        <v>M</v>
      </c>
      <c r="AJ274" s="1" t="str">
        <f t="shared" si="55"/>
        <v>MKS Wołczyn</v>
      </c>
      <c r="AK274" s="1" t="str">
        <f t="shared" si="48"/>
        <v>MKS Wołczyn</v>
      </c>
      <c r="AL274" s="1" t="str">
        <f t="shared" si="54"/>
        <v>OPO</v>
      </c>
    </row>
    <row r="275" spans="1:38" ht="15.75">
      <c r="A275" s="8" t="s">
        <v>480</v>
      </c>
      <c r="B275" s="16">
        <v>45325</v>
      </c>
      <c r="C275" s="2">
        <v>847</v>
      </c>
      <c r="D275" s="105" t="s">
        <v>1717</v>
      </c>
      <c r="E275" s="106">
        <v>43691</v>
      </c>
      <c r="F275" s="3" t="s">
        <v>1</v>
      </c>
      <c r="G275" s="6" t="s">
        <v>1374</v>
      </c>
      <c r="H275" s="16">
        <v>2008</v>
      </c>
      <c r="I275" s="16" t="s">
        <v>126</v>
      </c>
      <c r="J275" s="107" t="str">
        <f t="shared" si="45"/>
        <v>"LZS Żywocice"</v>
      </c>
      <c r="K275" s="107" t="str">
        <f t="shared" si="46"/>
        <v>"LZS Żywocice"</v>
      </c>
      <c r="L275" s="5" t="s">
        <v>126</v>
      </c>
      <c r="N275" s="19" t="s">
        <v>904</v>
      </c>
      <c r="O275" s="19">
        <v>5497</v>
      </c>
      <c r="P275" s="19" t="s">
        <v>4</v>
      </c>
      <c r="Q275" s="19" t="s">
        <v>890</v>
      </c>
      <c r="R275" s="19">
        <v>25330</v>
      </c>
      <c r="S275" s="19" t="s">
        <v>127</v>
      </c>
      <c r="T275" s="19" t="s">
        <v>905</v>
      </c>
      <c r="U275" s="19" t="s">
        <v>692</v>
      </c>
      <c r="V275" s="19">
        <v>1989</v>
      </c>
      <c r="W275" s="19" t="s">
        <v>1</v>
      </c>
      <c r="X275" s="19" t="s">
        <v>23</v>
      </c>
      <c r="Y275" s="19" t="s">
        <v>126</v>
      </c>
      <c r="AA275" s="1" t="str">
        <f t="shared" si="47"/>
        <v>Mędrecki Rafał</v>
      </c>
      <c r="AB275" s="1">
        <f t="shared" si="49"/>
        <v>25330</v>
      </c>
      <c r="AC275" s="1">
        <f t="shared" si="50"/>
        <v>5497</v>
      </c>
      <c r="AD275" s="1" t="str">
        <f t="shared" si="51"/>
        <v>2018/2019</v>
      </c>
      <c r="AE275" s="1" t="str">
        <f t="shared" si="52"/>
        <v>2018-09-04</v>
      </c>
      <c r="AF275" s="1">
        <f t="shared" si="52"/>
        <v>25330</v>
      </c>
      <c r="AG275" s="1" t="str">
        <f t="shared" si="53"/>
        <v>S</v>
      </c>
      <c r="AH275" s="1">
        <f t="shared" si="55"/>
        <v>1989</v>
      </c>
      <c r="AI275" s="1" t="str">
        <f t="shared" si="55"/>
        <v>M</v>
      </c>
      <c r="AJ275" s="1" t="str">
        <f t="shared" si="55"/>
        <v>MKS Wołczyn</v>
      </c>
      <c r="AK275" s="1" t="str">
        <f t="shared" si="48"/>
        <v>MKS Wołczyn</v>
      </c>
      <c r="AL275" s="1" t="str">
        <f t="shared" si="54"/>
        <v>OPO</v>
      </c>
    </row>
    <row r="276" spans="1:38" ht="15.75">
      <c r="A276" s="8" t="s">
        <v>477</v>
      </c>
      <c r="B276" s="16">
        <v>40987</v>
      </c>
      <c r="C276" s="2">
        <v>846</v>
      </c>
      <c r="D276" s="105" t="s">
        <v>1718</v>
      </c>
      <c r="E276" s="106">
        <v>43691</v>
      </c>
      <c r="F276" s="3" t="s">
        <v>1</v>
      </c>
      <c r="G276" s="6" t="s">
        <v>1374</v>
      </c>
      <c r="H276" s="16">
        <v>2003</v>
      </c>
      <c r="I276" s="2" t="s">
        <v>126</v>
      </c>
      <c r="J276" s="107" t="str">
        <f t="shared" si="45"/>
        <v>"LZS Żywocice"</v>
      </c>
      <c r="K276" s="107" t="str">
        <f t="shared" si="46"/>
        <v>"LZS Żywocice"</v>
      </c>
      <c r="L276" s="5" t="s">
        <v>126</v>
      </c>
      <c r="N276" s="19" t="s">
        <v>907</v>
      </c>
      <c r="O276" s="19">
        <v>5498</v>
      </c>
      <c r="P276" s="19" t="s">
        <v>4</v>
      </c>
      <c r="Q276" s="19" t="s">
        <v>890</v>
      </c>
      <c r="R276" s="19">
        <v>25331</v>
      </c>
      <c r="S276" s="19" t="s">
        <v>127</v>
      </c>
      <c r="T276" s="19" t="s">
        <v>908</v>
      </c>
      <c r="U276" s="19" t="s">
        <v>909</v>
      </c>
      <c r="V276" s="19">
        <v>1970</v>
      </c>
      <c r="W276" s="19" t="s">
        <v>1</v>
      </c>
      <c r="X276" s="19" t="s">
        <v>23</v>
      </c>
      <c r="Y276" s="19" t="s">
        <v>126</v>
      </c>
      <c r="AA276" s="1" t="str">
        <f t="shared" si="47"/>
        <v>Oberamajer Cezary</v>
      </c>
      <c r="AB276" s="1">
        <f t="shared" si="49"/>
        <v>25331</v>
      </c>
      <c r="AC276" s="1">
        <f t="shared" si="50"/>
        <v>5498</v>
      </c>
      <c r="AD276" s="1" t="str">
        <f t="shared" si="51"/>
        <v>2018/2019</v>
      </c>
      <c r="AE276" s="1" t="str">
        <f t="shared" si="52"/>
        <v>2018-09-04</v>
      </c>
      <c r="AF276" s="1">
        <f t="shared" si="52"/>
        <v>25331</v>
      </c>
      <c r="AG276" s="1" t="str">
        <f t="shared" si="53"/>
        <v>S</v>
      </c>
      <c r="AH276" s="1">
        <f t="shared" si="55"/>
        <v>1970</v>
      </c>
      <c r="AI276" s="1" t="str">
        <f t="shared" si="55"/>
        <v>M</v>
      </c>
      <c r="AJ276" s="1" t="str">
        <f t="shared" si="55"/>
        <v>MKS Wołczyn</v>
      </c>
      <c r="AK276" s="1" t="str">
        <f t="shared" si="48"/>
        <v>MKS Wołczyn</v>
      </c>
      <c r="AL276" s="1" t="str">
        <f t="shared" si="54"/>
        <v>OPO</v>
      </c>
    </row>
    <row r="277" spans="1:38" ht="15.75">
      <c r="A277" s="9" t="s">
        <v>1719</v>
      </c>
      <c r="B277" s="16">
        <v>51139</v>
      </c>
      <c r="C277" s="2">
        <v>845</v>
      </c>
      <c r="D277" s="105" t="s">
        <v>1720</v>
      </c>
      <c r="E277" s="106">
        <v>43691</v>
      </c>
      <c r="F277" s="3" t="s">
        <v>1</v>
      </c>
      <c r="G277" s="6" t="s">
        <v>1374</v>
      </c>
      <c r="H277" s="11">
        <v>2009</v>
      </c>
      <c r="I277" s="2" t="s">
        <v>126</v>
      </c>
      <c r="J277" s="107" t="str">
        <f t="shared" si="45"/>
        <v>"LZS Żywocice"</v>
      </c>
      <c r="K277" s="107" t="str">
        <f t="shared" si="46"/>
        <v>"LZS Żywocice"</v>
      </c>
      <c r="L277" s="5" t="s">
        <v>126</v>
      </c>
      <c r="N277" s="19" t="s">
        <v>911</v>
      </c>
      <c r="O277" s="19">
        <v>5499</v>
      </c>
      <c r="P277" s="19" t="s">
        <v>1</v>
      </c>
      <c r="Q277" s="19" t="s">
        <v>890</v>
      </c>
      <c r="R277" s="19">
        <v>42463</v>
      </c>
      <c r="S277" s="19" t="s">
        <v>127</v>
      </c>
      <c r="T277" s="19" t="s">
        <v>908</v>
      </c>
      <c r="U277" s="19" t="s">
        <v>262</v>
      </c>
      <c r="V277" s="19">
        <v>2006</v>
      </c>
      <c r="W277" s="19" t="s">
        <v>1</v>
      </c>
      <c r="X277" s="19" t="s">
        <v>23</v>
      </c>
      <c r="Y277" s="19" t="s">
        <v>126</v>
      </c>
      <c r="AA277" s="1" t="str">
        <f t="shared" si="47"/>
        <v>Oberamajer Bartosz</v>
      </c>
      <c r="AB277" s="1">
        <f t="shared" si="49"/>
        <v>42463</v>
      </c>
      <c r="AC277" s="1">
        <f t="shared" si="50"/>
        <v>5499</v>
      </c>
      <c r="AD277" s="1" t="str">
        <f t="shared" si="51"/>
        <v>2018/2019</v>
      </c>
      <c r="AE277" s="1" t="str">
        <f t="shared" si="52"/>
        <v>2018-09-04</v>
      </c>
      <c r="AF277" s="1">
        <f t="shared" si="52"/>
        <v>42463</v>
      </c>
      <c r="AG277" s="1" t="str">
        <f t="shared" si="53"/>
        <v>M</v>
      </c>
      <c r="AH277" s="1">
        <f t="shared" si="55"/>
        <v>2006</v>
      </c>
      <c r="AI277" s="1" t="str">
        <f t="shared" si="55"/>
        <v>M</v>
      </c>
      <c r="AJ277" s="1" t="str">
        <f t="shared" si="55"/>
        <v>MKS Wołczyn</v>
      </c>
      <c r="AK277" s="1" t="str">
        <f t="shared" si="48"/>
        <v>MKS Wołczyn</v>
      </c>
      <c r="AL277" s="1" t="str">
        <f t="shared" si="54"/>
        <v>OPO</v>
      </c>
    </row>
    <row r="278" spans="1:38" ht="15.75">
      <c r="A278" s="8" t="s">
        <v>473</v>
      </c>
      <c r="B278" s="16">
        <v>46641</v>
      </c>
      <c r="C278" s="2">
        <v>844</v>
      </c>
      <c r="D278" s="105" t="s">
        <v>1721</v>
      </c>
      <c r="E278" s="106">
        <v>43691</v>
      </c>
      <c r="F278" s="3" t="s">
        <v>1</v>
      </c>
      <c r="G278" s="6" t="s">
        <v>1374</v>
      </c>
      <c r="H278" s="16">
        <v>2006</v>
      </c>
      <c r="I278" s="2" t="s">
        <v>126</v>
      </c>
      <c r="J278" s="107" t="str">
        <f t="shared" si="45"/>
        <v>"LZS Żywocice"</v>
      </c>
      <c r="K278" s="107" t="str">
        <f t="shared" si="46"/>
        <v>"LZS Żywocice"</v>
      </c>
      <c r="L278" s="5" t="s">
        <v>126</v>
      </c>
      <c r="N278" s="19" t="s">
        <v>912</v>
      </c>
      <c r="O278" s="19">
        <v>5500</v>
      </c>
      <c r="P278" s="19" t="s">
        <v>1</v>
      </c>
      <c r="Q278" s="19" t="s">
        <v>890</v>
      </c>
      <c r="R278" s="19">
        <v>45978</v>
      </c>
      <c r="S278" s="19" t="s">
        <v>127</v>
      </c>
      <c r="T278" s="19" t="s">
        <v>357</v>
      </c>
      <c r="U278" s="19" t="s">
        <v>187</v>
      </c>
      <c r="V278" s="19">
        <v>2005</v>
      </c>
      <c r="W278" s="19" t="s">
        <v>1</v>
      </c>
      <c r="X278" s="19" t="s">
        <v>23</v>
      </c>
      <c r="Y278" s="19" t="s">
        <v>126</v>
      </c>
      <c r="AA278" s="1" t="str">
        <f t="shared" si="47"/>
        <v>Nowak Paweł</v>
      </c>
      <c r="AB278" s="1">
        <f t="shared" si="49"/>
        <v>45978</v>
      </c>
      <c r="AC278" s="1">
        <f t="shared" si="50"/>
        <v>5500</v>
      </c>
      <c r="AD278" s="1" t="str">
        <f t="shared" si="51"/>
        <v>2018/2019</v>
      </c>
      <c r="AE278" s="1" t="str">
        <f t="shared" si="52"/>
        <v>2018-09-04</v>
      </c>
      <c r="AF278" s="1">
        <f t="shared" si="52"/>
        <v>45978</v>
      </c>
      <c r="AG278" s="1" t="str">
        <f t="shared" si="53"/>
        <v>M</v>
      </c>
      <c r="AH278" s="1">
        <f t="shared" si="55"/>
        <v>2005</v>
      </c>
      <c r="AI278" s="1" t="str">
        <f t="shared" si="55"/>
        <v>M</v>
      </c>
      <c r="AJ278" s="1" t="str">
        <f t="shared" si="55"/>
        <v>MKS Wołczyn</v>
      </c>
      <c r="AK278" s="1" t="str">
        <f t="shared" si="48"/>
        <v>MKS Wołczyn</v>
      </c>
      <c r="AL278" s="1" t="str">
        <f t="shared" si="54"/>
        <v>OPO</v>
      </c>
    </row>
    <row r="279" spans="1:38" ht="15.75">
      <c r="A279" s="8" t="s">
        <v>467</v>
      </c>
      <c r="B279" s="16">
        <v>41866</v>
      </c>
      <c r="C279" s="2">
        <v>843</v>
      </c>
      <c r="D279" s="105" t="s">
        <v>1722</v>
      </c>
      <c r="E279" s="106">
        <v>43691</v>
      </c>
      <c r="F279" s="3" t="s">
        <v>1</v>
      </c>
      <c r="G279" s="6" t="s">
        <v>1374</v>
      </c>
      <c r="H279" s="16">
        <v>2004</v>
      </c>
      <c r="I279" s="16" t="s">
        <v>126</v>
      </c>
      <c r="J279" s="107" t="str">
        <f t="shared" si="45"/>
        <v>"LZS Żywocice"</v>
      </c>
      <c r="K279" s="107" t="str">
        <f t="shared" si="46"/>
        <v>"LZS Żywocice"</v>
      </c>
      <c r="L279" s="5" t="s">
        <v>126</v>
      </c>
      <c r="N279" s="19" t="s">
        <v>913</v>
      </c>
      <c r="O279" s="19">
        <v>5501</v>
      </c>
      <c r="P279" s="19" t="s">
        <v>1</v>
      </c>
      <c r="Q279" s="19" t="s">
        <v>890</v>
      </c>
      <c r="R279" s="19">
        <v>45979</v>
      </c>
      <c r="S279" s="19" t="s">
        <v>127</v>
      </c>
      <c r="T279" s="19" t="s">
        <v>914</v>
      </c>
      <c r="U279" s="19" t="s">
        <v>352</v>
      </c>
      <c r="V279" s="19">
        <v>2004</v>
      </c>
      <c r="W279" s="19" t="s">
        <v>1</v>
      </c>
      <c r="X279" s="19" t="s">
        <v>23</v>
      </c>
      <c r="Y279" s="19" t="s">
        <v>126</v>
      </c>
      <c r="AA279" s="1" t="str">
        <f t="shared" si="47"/>
        <v>Ciągiel Aleksander</v>
      </c>
      <c r="AB279" s="1">
        <f t="shared" si="49"/>
        <v>45979</v>
      </c>
      <c r="AC279" s="1">
        <f t="shared" si="50"/>
        <v>5501</v>
      </c>
      <c r="AD279" s="1" t="str">
        <f t="shared" si="51"/>
        <v>2018/2019</v>
      </c>
      <c r="AE279" s="1" t="str">
        <f t="shared" si="52"/>
        <v>2018-09-04</v>
      </c>
      <c r="AF279" s="1">
        <f t="shared" si="52"/>
        <v>45979</v>
      </c>
      <c r="AG279" s="1" t="str">
        <f t="shared" si="53"/>
        <v>M</v>
      </c>
      <c r="AH279" s="1">
        <f t="shared" si="55"/>
        <v>2004</v>
      </c>
      <c r="AI279" s="1" t="str">
        <f t="shared" si="55"/>
        <v>M</v>
      </c>
      <c r="AJ279" s="1" t="str">
        <f t="shared" si="55"/>
        <v>MKS Wołczyn</v>
      </c>
      <c r="AK279" s="1" t="str">
        <f t="shared" si="48"/>
        <v>MKS Wołczyn</v>
      </c>
      <c r="AL279" s="1" t="str">
        <f t="shared" si="54"/>
        <v>OPO</v>
      </c>
    </row>
    <row r="280" spans="1:38" ht="15.75">
      <c r="A280" s="8" t="s">
        <v>1723</v>
      </c>
      <c r="B280" s="16">
        <v>51543</v>
      </c>
      <c r="C280" s="2">
        <v>842</v>
      </c>
      <c r="D280" s="105" t="s">
        <v>1724</v>
      </c>
      <c r="E280" s="106">
        <v>43691</v>
      </c>
      <c r="F280" s="3" t="s">
        <v>1</v>
      </c>
      <c r="G280" s="6" t="s">
        <v>1374</v>
      </c>
      <c r="H280" s="16">
        <v>2006</v>
      </c>
      <c r="I280" s="2" t="s">
        <v>126</v>
      </c>
      <c r="J280" s="107" t="str">
        <f t="shared" si="45"/>
        <v>"LZS Żywocice"</v>
      </c>
      <c r="K280" s="107" t="str">
        <f t="shared" si="46"/>
        <v>"LZS Żywocice"</v>
      </c>
      <c r="L280" s="5" t="s">
        <v>126</v>
      </c>
      <c r="N280" s="19" t="s">
        <v>916</v>
      </c>
      <c r="O280" s="19">
        <v>5502</v>
      </c>
      <c r="P280" s="19" t="s">
        <v>1</v>
      </c>
      <c r="Q280" s="19" t="s">
        <v>890</v>
      </c>
      <c r="R280" s="19">
        <v>37677</v>
      </c>
      <c r="S280" s="19" t="s">
        <v>127</v>
      </c>
      <c r="T280" s="19" t="s">
        <v>901</v>
      </c>
      <c r="U280" s="19" t="s">
        <v>143</v>
      </c>
      <c r="V280" s="19">
        <v>2001</v>
      </c>
      <c r="W280" s="19" t="s">
        <v>9</v>
      </c>
      <c r="X280" s="19" t="s">
        <v>23</v>
      </c>
      <c r="Y280" s="19" t="s">
        <v>126</v>
      </c>
      <c r="AA280" s="1" t="str">
        <f t="shared" si="47"/>
        <v>Mały Anna</v>
      </c>
      <c r="AB280" s="1">
        <f t="shared" si="49"/>
        <v>37677</v>
      </c>
      <c r="AC280" s="1">
        <f t="shared" si="50"/>
        <v>5502</v>
      </c>
      <c r="AD280" s="1" t="str">
        <f t="shared" si="51"/>
        <v>2018/2019</v>
      </c>
      <c r="AE280" s="1" t="str">
        <f t="shared" si="52"/>
        <v>2018-09-04</v>
      </c>
      <c r="AF280" s="1">
        <f t="shared" si="52"/>
        <v>37677</v>
      </c>
      <c r="AG280" s="1" t="str">
        <f t="shared" si="53"/>
        <v>M</v>
      </c>
      <c r="AH280" s="1">
        <f t="shared" si="55"/>
        <v>2001</v>
      </c>
      <c r="AI280" s="1" t="str">
        <f t="shared" si="55"/>
        <v>K</v>
      </c>
      <c r="AJ280" s="1" t="str">
        <f t="shared" si="55"/>
        <v>MKS Wołczyn</v>
      </c>
      <c r="AK280" s="1" t="str">
        <f t="shared" si="48"/>
        <v>MKS Wołczyn</v>
      </c>
      <c r="AL280" s="1" t="str">
        <f t="shared" si="54"/>
        <v>OPO</v>
      </c>
    </row>
    <row r="281" spans="1:38" ht="15.75">
      <c r="A281" s="8" t="s">
        <v>1725</v>
      </c>
      <c r="B281" s="16">
        <v>51542</v>
      </c>
      <c r="C281" s="2">
        <v>841</v>
      </c>
      <c r="D281" s="105" t="s">
        <v>1726</v>
      </c>
      <c r="E281" s="106">
        <v>43691</v>
      </c>
      <c r="F281" s="3" t="s">
        <v>1</v>
      </c>
      <c r="G281" s="6" t="s">
        <v>1374</v>
      </c>
      <c r="H281" s="16">
        <v>2009</v>
      </c>
      <c r="I281" s="2" t="s">
        <v>126</v>
      </c>
      <c r="J281" s="107" t="str">
        <f t="shared" si="45"/>
        <v>"LZS Żywocice"</v>
      </c>
      <c r="K281" s="107" t="str">
        <f t="shared" si="46"/>
        <v>"LZS Żywocice"</v>
      </c>
      <c r="L281" s="5" t="s">
        <v>126</v>
      </c>
      <c r="N281" s="19" t="s">
        <v>918</v>
      </c>
      <c r="O281" s="19">
        <v>5503</v>
      </c>
      <c r="P281" s="19" t="s">
        <v>1</v>
      </c>
      <c r="Q281" s="19" t="s">
        <v>890</v>
      </c>
      <c r="R281" s="19">
        <v>49802</v>
      </c>
      <c r="S281" s="19"/>
      <c r="T281" s="19" t="s">
        <v>892</v>
      </c>
      <c r="U281" s="19" t="s">
        <v>324</v>
      </c>
      <c r="V281" s="19">
        <v>2006</v>
      </c>
      <c r="W281" s="19" t="s">
        <v>1</v>
      </c>
      <c r="X281" s="19" t="s">
        <v>23</v>
      </c>
      <c r="Y281" s="19" t="s">
        <v>126</v>
      </c>
      <c r="AA281" s="1" t="str">
        <f t="shared" si="47"/>
        <v>Kwaśnicki Łukasz</v>
      </c>
      <c r="AB281" s="1">
        <f t="shared" si="49"/>
        <v>49802</v>
      </c>
      <c r="AC281" s="1">
        <f t="shared" si="50"/>
        <v>5503</v>
      </c>
      <c r="AD281" s="1" t="str">
        <f t="shared" si="51"/>
        <v>2018/2019</v>
      </c>
      <c r="AE281" s="1" t="str">
        <f t="shared" si="52"/>
        <v>2018-09-04</v>
      </c>
      <c r="AF281" s="1">
        <f t="shared" si="52"/>
        <v>49802</v>
      </c>
      <c r="AG281" s="1" t="str">
        <f t="shared" si="53"/>
        <v>M</v>
      </c>
      <c r="AH281" s="1">
        <f t="shared" si="55"/>
        <v>2006</v>
      </c>
      <c r="AI281" s="1" t="str">
        <f t="shared" si="55"/>
        <v>M</v>
      </c>
      <c r="AJ281" s="1" t="str">
        <f t="shared" si="55"/>
        <v>MKS Wołczyn</v>
      </c>
      <c r="AK281" s="1" t="str">
        <f t="shared" si="48"/>
        <v>MKS Wołczyn</v>
      </c>
      <c r="AL281" s="1" t="str">
        <f t="shared" si="54"/>
        <v>OPO</v>
      </c>
    </row>
    <row r="282" spans="1:38" ht="15.75">
      <c r="A282" s="8" t="s">
        <v>1727</v>
      </c>
      <c r="B282" s="16">
        <v>51541</v>
      </c>
      <c r="C282" s="2">
        <v>840</v>
      </c>
      <c r="D282" s="105" t="s">
        <v>1728</v>
      </c>
      <c r="E282" s="106">
        <v>43691</v>
      </c>
      <c r="F282" s="3" t="s">
        <v>1</v>
      </c>
      <c r="G282" s="15" t="s">
        <v>1374</v>
      </c>
      <c r="H282" s="16">
        <v>2006</v>
      </c>
      <c r="I282" s="2" t="s">
        <v>126</v>
      </c>
      <c r="J282" s="107" t="str">
        <f t="shared" si="45"/>
        <v>"LZS Żywocice"</v>
      </c>
      <c r="K282" s="107" t="str">
        <f t="shared" si="46"/>
        <v>"LZS Żywocice"</v>
      </c>
      <c r="L282" s="5" t="s">
        <v>126</v>
      </c>
      <c r="N282" s="19" t="s">
        <v>920</v>
      </c>
      <c r="O282" s="19">
        <v>5504</v>
      </c>
      <c r="P282" s="19" t="s">
        <v>1</v>
      </c>
      <c r="Q282" s="19" t="s">
        <v>890</v>
      </c>
      <c r="R282" s="19">
        <v>41963</v>
      </c>
      <c r="S282" s="19" t="s">
        <v>127</v>
      </c>
      <c r="T282" s="19" t="s">
        <v>921</v>
      </c>
      <c r="U282" s="19" t="s">
        <v>922</v>
      </c>
      <c r="V282" s="19">
        <v>2006</v>
      </c>
      <c r="W282" s="19" t="s">
        <v>1</v>
      </c>
      <c r="X282" s="19" t="s">
        <v>23</v>
      </c>
      <c r="Y282" s="19" t="s">
        <v>126</v>
      </c>
      <c r="AA282" s="1" t="str">
        <f t="shared" si="47"/>
        <v>Kowalski Tymoteusz</v>
      </c>
      <c r="AB282" s="1">
        <f t="shared" si="49"/>
        <v>41963</v>
      </c>
      <c r="AC282" s="1">
        <f t="shared" si="50"/>
        <v>5504</v>
      </c>
      <c r="AD282" s="1" t="str">
        <f t="shared" si="51"/>
        <v>2018/2019</v>
      </c>
      <c r="AE282" s="1" t="str">
        <f t="shared" si="52"/>
        <v>2018-09-04</v>
      </c>
      <c r="AF282" s="1">
        <f t="shared" si="52"/>
        <v>41963</v>
      </c>
      <c r="AG282" s="1" t="str">
        <f t="shared" si="53"/>
        <v>M</v>
      </c>
      <c r="AH282" s="1">
        <f t="shared" si="55"/>
        <v>2006</v>
      </c>
      <c r="AI282" s="1" t="str">
        <f t="shared" si="55"/>
        <v>M</v>
      </c>
      <c r="AJ282" s="1" t="str">
        <f t="shared" si="55"/>
        <v>MKS Wołczyn</v>
      </c>
      <c r="AK282" s="1" t="str">
        <f t="shared" si="48"/>
        <v>MKS Wołczyn</v>
      </c>
      <c r="AL282" s="1" t="str">
        <f t="shared" si="54"/>
        <v>OPO</v>
      </c>
    </row>
    <row r="283" spans="1:38" ht="15.75">
      <c r="A283" s="8" t="s">
        <v>1729</v>
      </c>
      <c r="B283" s="16">
        <v>51540</v>
      </c>
      <c r="C283" s="2">
        <v>839</v>
      </c>
      <c r="D283" s="105" t="s">
        <v>1730</v>
      </c>
      <c r="E283" s="106">
        <v>43691</v>
      </c>
      <c r="F283" s="3" t="s">
        <v>1</v>
      </c>
      <c r="G283" s="6" t="s">
        <v>1374</v>
      </c>
      <c r="H283" s="16">
        <v>2009</v>
      </c>
      <c r="I283" s="2" t="s">
        <v>126</v>
      </c>
      <c r="J283" s="107" t="str">
        <f t="shared" si="45"/>
        <v>"LZS Żywocice"</v>
      </c>
      <c r="K283" s="107" t="str">
        <f t="shared" si="46"/>
        <v>"LZS Żywocice"</v>
      </c>
      <c r="L283" s="5" t="s">
        <v>126</v>
      </c>
      <c r="N283" s="19" t="s">
        <v>924</v>
      </c>
      <c r="O283" s="19">
        <v>5505</v>
      </c>
      <c r="P283" s="19" t="s">
        <v>4</v>
      </c>
      <c r="Q283" s="19" t="s">
        <v>890</v>
      </c>
      <c r="R283" s="19">
        <v>25328</v>
      </c>
      <c r="S283" s="19" t="s">
        <v>127</v>
      </c>
      <c r="T283" s="19" t="s">
        <v>925</v>
      </c>
      <c r="U283" s="19" t="s">
        <v>241</v>
      </c>
      <c r="V283" s="19">
        <v>1991</v>
      </c>
      <c r="W283" s="19" t="s">
        <v>1</v>
      </c>
      <c r="X283" s="19" t="s">
        <v>23</v>
      </c>
      <c r="Y283" s="19" t="s">
        <v>126</v>
      </c>
      <c r="AA283" s="1" t="str">
        <f t="shared" si="47"/>
        <v>Krzyżanek Michał</v>
      </c>
      <c r="AB283" s="1">
        <f t="shared" si="49"/>
        <v>25328</v>
      </c>
      <c r="AC283" s="1">
        <f t="shared" si="50"/>
        <v>5505</v>
      </c>
      <c r="AD283" s="1" t="str">
        <f t="shared" si="51"/>
        <v>2018/2019</v>
      </c>
      <c r="AE283" s="1" t="str">
        <f t="shared" si="52"/>
        <v>2018-09-04</v>
      </c>
      <c r="AF283" s="1">
        <f t="shared" si="52"/>
        <v>25328</v>
      </c>
      <c r="AG283" s="1" t="str">
        <f t="shared" si="53"/>
        <v>S</v>
      </c>
      <c r="AH283" s="1">
        <f t="shared" si="55"/>
        <v>1991</v>
      </c>
      <c r="AI283" s="1" t="str">
        <f t="shared" si="55"/>
        <v>M</v>
      </c>
      <c r="AJ283" s="1" t="str">
        <f t="shared" si="55"/>
        <v>MKS Wołczyn</v>
      </c>
      <c r="AK283" s="1" t="str">
        <f t="shared" si="48"/>
        <v>MKS Wołczyn</v>
      </c>
      <c r="AL283" s="1" t="str">
        <f t="shared" si="54"/>
        <v>OPO</v>
      </c>
    </row>
    <row r="284" spans="1:38" ht="15.75">
      <c r="A284" s="8" t="s">
        <v>1731</v>
      </c>
      <c r="B284" s="16">
        <v>51539</v>
      </c>
      <c r="C284" s="2">
        <v>838</v>
      </c>
      <c r="D284" s="105" t="s">
        <v>1732</v>
      </c>
      <c r="E284" s="106">
        <v>43691</v>
      </c>
      <c r="F284" s="3" t="s">
        <v>1</v>
      </c>
      <c r="G284" s="6" t="s">
        <v>1374</v>
      </c>
      <c r="H284" s="16">
        <v>2010</v>
      </c>
      <c r="I284" s="2" t="s">
        <v>126</v>
      </c>
      <c r="J284" s="107" t="str">
        <f t="shared" si="45"/>
        <v>"LZS Żywocice"</v>
      </c>
      <c r="K284" s="107" t="str">
        <f t="shared" si="46"/>
        <v>"LZS Żywocice"</v>
      </c>
      <c r="L284" s="5" t="s">
        <v>126</v>
      </c>
      <c r="N284" s="19" t="s">
        <v>927</v>
      </c>
      <c r="O284" s="19">
        <v>5518</v>
      </c>
      <c r="P284" s="19" t="s">
        <v>4</v>
      </c>
      <c r="Q284" s="19" t="s">
        <v>890</v>
      </c>
      <c r="R284" s="19">
        <v>25297</v>
      </c>
      <c r="S284" s="19" t="s">
        <v>127</v>
      </c>
      <c r="T284" s="19" t="s">
        <v>928</v>
      </c>
      <c r="U284" s="19" t="s">
        <v>205</v>
      </c>
      <c r="V284" s="19">
        <v>1997</v>
      </c>
      <c r="W284" s="19" t="s">
        <v>1</v>
      </c>
      <c r="X284" s="19" t="s">
        <v>11</v>
      </c>
      <c r="Y284" s="19" t="s">
        <v>126</v>
      </c>
      <c r="AA284" s="1" t="str">
        <f t="shared" si="47"/>
        <v>Budkiewicz Szymon</v>
      </c>
      <c r="AB284" s="1">
        <f t="shared" si="49"/>
        <v>25297</v>
      </c>
      <c r="AC284" s="1">
        <f t="shared" si="50"/>
        <v>5518</v>
      </c>
      <c r="AD284" s="1" t="str">
        <f t="shared" si="51"/>
        <v>2018/2019</v>
      </c>
      <c r="AE284" s="1" t="str">
        <f t="shared" si="52"/>
        <v>2018-09-04</v>
      </c>
      <c r="AF284" s="1">
        <f t="shared" si="52"/>
        <v>25297</v>
      </c>
      <c r="AG284" s="1" t="str">
        <f t="shared" si="53"/>
        <v>S</v>
      </c>
      <c r="AH284" s="1">
        <f t="shared" si="55"/>
        <v>1997</v>
      </c>
      <c r="AI284" s="1" t="str">
        <f t="shared" si="55"/>
        <v>M</v>
      </c>
      <c r="AJ284" s="1" t="str">
        <f t="shared" si="55"/>
        <v>KTS KŁODNICA Kędzierzyn Koźle</v>
      </c>
      <c r="AK284" s="1" t="str">
        <f t="shared" si="48"/>
        <v>KTS KŁODNICA Kędzierzyn Koźle</v>
      </c>
      <c r="AL284" s="1" t="str">
        <f t="shared" si="54"/>
        <v>OPO</v>
      </c>
    </row>
    <row r="285" spans="1:38" ht="15.75">
      <c r="A285" s="8" t="s">
        <v>1733</v>
      </c>
      <c r="B285" s="16">
        <v>51538</v>
      </c>
      <c r="C285" s="2">
        <v>837</v>
      </c>
      <c r="D285" s="105" t="s">
        <v>1734</v>
      </c>
      <c r="E285" s="106">
        <v>43691</v>
      </c>
      <c r="F285" s="3" t="s">
        <v>1</v>
      </c>
      <c r="G285" s="6" t="s">
        <v>1374</v>
      </c>
      <c r="H285" s="16">
        <v>2009</v>
      </c>
      <c r="I285" s="2" t="s">
        <v>126</v>
      </c>
      <c r="J285" s="107" t="str">
        <f t="shared" si="45"/>
        <v>"LZS Żywocice"</v>
      </c>
      <c r="K285" s="107" t="str">
        <f t="shared" si="46"/>
        <v>"LZS Żywocice"</v>
      </c>
      <c r="L285" s="5" t="s">
        <v>126</v>
      </c>
      <c r="N285" s="19" t="s">
        <v>930</v>
      </c>
      <c r="O285" s="19">
        <v>5519</v>
      </c>
      <c r="P285" s="19" t="s">
        <v>4</v>
      </c>
      <c r="Q285" s="19" t="s">
        <v>890</v>
      </c>
      <c r="R285" s="19">
        <v>31309</v>
      </c>
      <c r="S285" s="19" t="s">
        <v>127</v>
      </c>
      <c r="T285" s="19" t="s">
        <v>931</v>
      </c>
      <c r="U285" s="19" t="s">
        <v>241</v>
      </c>
      <c r="V285" s="19">
        <v>1999</v>
      </c>
      <c r="W285" s="19" t="s">
        <v>1</v>
      </c>
      <c r="X285" s="19" t="s">
        <v>11</v>
      </c>
      <c r="Y285" s="19" t="s">
        <v>126</v>
      </c>
      <c r="AA285" s="1" t="str">
        <f t="shared" si="47"/>
        <v>Cież Michał</v>
      </c>
      <c r="AB285" s="1">
        <f t="shared" si="49"/>
        <v>31309</v>
      </c>
      <c r="AC285" s="1">
        <f t="shared" si="50"/>
        <v>5519</v>
      </c>
      <c r="AD285" s="1" t="str">
        <f t="shared" si="51"/>
        <v>2018/2019</v>
      </c>
      <c r="AE285" s="1" t="str">
        <f t="shared" si="52"/>
        <v>2018-09-04</v>
      </c>
      <c r="AF285" s="1">
        <f t="shared" si="52"/>
        <v>31309</v>
      </c>
      <c r="AG285" s="1" t="str">
        <f t="shared" si="53"/>
        <v>S</v>
      </c>
      <c r="AH285" s="1">
        <f t="shared" si="55"/>
        <v>1999</v>
      </c>
      <c r="AI285" s="1" t="str">
        <f t="shared" si="55"/>
        <v>M</v>
      </c>
      <c r="AJ285" s="1" t="str">
        <f t="shared" si="55"/>
        <v>KTS KŁODNICA Kędzierzyn Koźle</v>
      </c>
      <c r="AK285" s="1" t="str">
        <f t="shared" si="48"/>
        <v>KTS KŁODNICA Kędzierzyn Koźle</v>
      </c>
      <c r="AL285" s="1" t="str">
        <f t="shared" si="54"/>
        <v>OPO</v>
      </c>
    </row>
    <row r="286" spans="1:38" ht="15.75">
      <c r="A286" s="8" t="s">
        <v>1735</v>
      </c>
      <c r="B286" s="16">
        <v>51537</v>
      </c>
      <c r="C286" s="2">
        <v>836</v>
      </c>
      <c r="D286" s="105" t="s">
        <v>1736</v>
      </c>
      <c r="E286" s="106">
        <v>43691</v>
      </c>
      <c r="F286" s="3" t="s">
        <v>1</v>
      </c>
      <c r="G286" s="6" t="s">
        <v>1374</v>
      </c>
      <c r="H286" s="16">
        <v>2006</v>
      </c>
      <c r="I286" s="2" t="s">
        <v>126</v>
      </c>
      <c r="J286" s="107" t="str">
        <f t="shared" si="45"/>
        <v>"LZS Żywocice"</v>
      </c>
      <c r="K286" s="107" t="str">
        <f t="shared" si="46"/>
        <v>"LZS Żywocice"</v>
      </c>
      <c r="L286" s="5" t="s">
        <v>126</v>
      </c>
      <c r="N286" s="19" t="s">
        <v>933</v>
      </c>
      <c r="O286" s="19">
        <v>5520</v>
      </c>
      <c r="P286" s="19" t="s">
        <v>4</v>
      </c>
      <c r="Q286" s="19" t="s">
        <v>890</v>
      </c>
      <c r="R286" s="19">
        <v>19020</v>
      </c>
      <c r="S286" s="19" t="s">
        <v>127</v>
      </c>
      <c r="T286" s="19" t="s">
        <v>934</v>
      </c>
      <c r="U286" s="19" t="s">
        <v>209</v>
      </c>
      <c r="V286" s="19">
        <v>1974</v>
      </c>
      <c r="W286" s="19" t="s">
        <v>1</v>
      </c>
      <c r="X286" s="19" t="s">
        <v>11</v>
      </c>
      <c r="Y286" s="19" t="s">
        <v>126</v>
      </c>
      <c r="AA286" s="1" t="str">
        <f t="shared" si="47"/>
        <v>Czuż Grzegorz</v>
      </c>
      <c r="AB286" s="1">
        <f t="shared" si="49"/>
        <v>19020</v>
      </c>
      <c r="AC286" s="1">
        <f t="shared" si="50"/>
        <v>5520</v>
      </c>
      <c r="AD286" s="1" t="str">
        <f t="shared" si="51"/>
        <v>2018/2019</v>
      </c>
      <c r="AE286" s="1" t="str">
        <f t="shared" si="52"/>
        <v>2018-09-04</v>
      </c>
      <c r="AF286" s="1">
        <f t="shared" si="52"/>
        <v>19020</v>
      </c>
      <c r="AG286" s="1" t="str">
        <f t="shared" si="53"/>
        <v>S</v>
      </c>
      <c r="AH286" s="1">
        <f t="shared" si="55"/>
        <v>1974</v>
      </c>
      <c r="AI286" s="1" t="str">
        <f t="shared" si="55"/>
        <v>M</v>
      </c>
      <c r="AJ286" s="1" t="str">
        <f t="shared" si="55"/>
        <v>KTS KŁODNICA Kędzierzyn Koźle</v>
      </c>
      <c r="AK286" s="1" t="str">
        <f t="shared" si="48"/>
        <v>KTS KŁODNICA Kędzierzyn Koźle</v>
      </c>
      <c r="AL286" s="1" t="str">
        <f t="shared" si="54"/>
        <v>OPO</v>
      </c>
    </row>
    <row r="287" spans="1:38" ht="15.75">
      <c r="A287" s="9" t="s">
        <v>457</v>
      </c>
      <c r="B287" s="110">
        <v>42418</v>
      </c>
      <c r="C287" s="15">
        <v>835</v>
      </c>
      <c r="D287" s="105" t="s">
        <v>1737</v>
      </c>
      <c r="E287" s="106">
        <v>43691</v>
      </c>
      <c r="F287" s="3" t="s">
        <v>4</v>
      </c>
      <c r="G287" s="6" t="s">
        <v>1374</v>
      </c>
      <c r="H287" s="11">
        <v>1970</v>
      </c>
      <c r="I287" s="15" t="s">
        <v>126</v>
      </c>
      <c r="J287" s="107" t="str">
        <f t="shared" si="45"/>
        <v>"LZS Żywocice"</v>
      </c>
      <c r="K287" s="107" t="str">
        <f t="shared" si="46"/>
        <v>"LZS Żywocice"</v>
      </c>
      <c r="L287" s="7" t="s">
        <v>126</v>
      </c>
      <c r="N287" s="19" t="s">
        <v>936</v>
      </c>
      <c r="O287" s="19">
        <v>5521</v>
      </c>
      <c r="P287" s="19" t="s">
        <v>4</v>
      </c>
      <c r="Q287" s="19" t="s">
        <v>890</v>
      </c>
      <c r="R287" s="19">
        <v>19018</v>
      </c>
      <c r="S287" s="19" t="s">
        <v>127</v>
      </c>
      <c r="T287" s="19" t="s">
        <v>937</v>
      </c>
      <c r="U287" s="19" t="s">
        <v>430</v>
      </c>
      <c r="V287" s="19">
        <v>1966</v>
      </c>
      <c r="W287" s="19" t="s">
        <v>1</v>
      </c>
      <c r="X287" s="19" t="s">
        <v>11</v>
      </c>
      <c r="Y287" s="19" t="s">
        <v>126</v>
      </c>
      <c r="AA287" s="1" t="str">
        <f t="shared" si="47"/>
        <v>Szarf Radosław</v>
      </c>
      <c r="AB287" s="1">
        <f t="shared" si="49"/>
        <v>19018</v>
      </c>
      <c r="AC287" s="1">
        <f t="shared" si="50"/>
        <v>5521</v>
      </c>
      <c r="AD287" s="1" t="str">
        <f t="shared" si="51"/>
        <v>2018/2019</v>
      </c>
      <c r="AE287" s="1" t="str">
        <f t="shared" si="52"/>
        <v>2018-09-04</v>
      </c>
      <c r="AF287" s="1">
        <f t="shared" si="52"/>
        <v>19018</v>
      </c>
      <c r="AG287" s="1" t="str">
        <f t="shared" si="53"/>
        <v>S</v>
      </c>
      <c r="AH287" s="1">
        <f t="shared" si="55"/>
        <v>1966</v>
      </c>
      <c r="AI287" s="1" t="str">
        <f t="shared" si="55"/>
        <v>M</v>
      </c>
      <c r="AJ287" s="1" t="str">
        <f t="shared" si="55"/>
        <v>KTS KŁODNICA Kędzierzyn Koźle</v>
      </c>
      <c r="AK287" s="1" t="str">
        <f t="shared" si="48"/>
        <v>KTS KŁODNICA Kędzierzyn Koźle</v>
      </c>
      <c r="AL287" s="1" t="str">
        <f t="shared" si="54"/>
        <v>OPO</v>
      </c>
    </row>
    <row r="288" spans="1:38" ht="15.75">
      <c r="A288" s="8" t="s">
        <v>453</v>
      </c>
      <c r="B288" s="16">
        <v>40430</v>
      </c>
      <c r="C288" s="2">
        <v>834</v>
      </c>
      <c r="D288" s="105" t="s">
        <v>1738</v>
      </c>
      <c r="E288" s="106">
        <v>43691</v>
      </c>
      <c r="F288" s="3" t="s">
        <v>4</v>
      </c>
      <c r="G288" s="6" t="s">
        <v>1374</v>
      </c>
      <c r="H288" s="16">
        <v>1963</v>
      </c>
      <c r="I288" s="2" t="s">
        <v>126</v>
      </c>
      <c r="J288" s="107" t="str">
        <f t="shared" si="45"/>
        <v>"LZS Żywocice"</v>
      </c>
      <c r="K288" s="107" t="str">
        <f t="shared" si="46"/>
        <v>"LZS Żywocice"</v>
      </c>
      <c r="L288" s="5" t="s">
        <v>126</v>
      </c>
      <c r="N288" s="19" t="s">
        <v>939</v>
      </c>
      <c r="O288" s="19">
        <v>5522</v>
      </c>
      <c r="P288" s="19" t="s">
        <v>4</v>
      </c>
      <c r="Q288" s="19" t="s">
        <v>890</v>
      </c>
      <c r="R288" s="19">
        <v>19016</v>
      </c>
      <c r="S288" s="19" t="s">
        <v>127</v>
      </c>
      <c r="T288" s="19" t="s">
        <v>940</v>
      </c>
      <c r="U288" s="19" t="s">
        <v>212</v>
      </c>
      <c r="V288" s="19">
        <v>1974</v>
      </c>
      <c r="W288" s="19" t="s">
        <v>1</v>
      </c>
      <c r="X288" s="19" t="s">
        <v>11</v>
      </c>
      <c r="Y288" s="19" t="s">
        <v>126</v>
      </c>
      <c r="AA288" s="1" t="str">
        <f t="shared" si="47"/>
        <v>Taraszkiewicz Jarosław</v>
      </c>
      <c r="AB288" s="1">
        <f t="shared" si="49"/>
        <v>19016</v>
      </c>
      <c r="AC288" s="1">
        <f t="shared" si="50"/>
        <v>5522</v>
      </c>
      <c r="AD288" s="1" t="str">
        <f t="shared" si="51"/>
        <v>2018/2019</v>
      </c>
      <c r="AE288" s="1" t="str">
        <f t="shared" si="52"/>
        <v>2018-09-04</v>
      </c>
      <c r="AF288" s="1">
        <f t="shared" si="52"/>
        <v>19016</v>
      </c>
      <c r="AG288" s="1" t="str">
        <f t="shared" si="53"/>
        <v>S</v>
      </c>
      <c r="AH288" s="1">
        <f t="shared" si="55"/>
        <v>1974</v>
      </c>
      <c r="AI288" s="1" t="str">
        <f t="shared" si="55"/>
        <v>M</v>
      </c>
      <c r="AJ288" s="1" t="str">
        <f t="shared" si="55"/>
        <v>KTS KŁODNICA Kędzierzyn Koźle</v>
      </c>
      <c r="AK288" s="1" t="str">
        <f t="shared" si="48"/>
        <v>KTS KŁODNICA Kędzierzyn Koźle</v>
      </c>
      <c r="AL288" s="1" t="str">
        <f t="shared" si="54"/>
        <v>OPO</v>
      </c>
    </row>
    <row r="289" spans="1:38" ht="15.75">
      <c r="A289" s="8" t="s">
        <v>450</v>
      </c>
      <c r="B289" s="16">
        <v>41870</v>
      </c>
      <c r="C289" s="2">
        <v>832</v>
      </c>
      <c r="D289" s="105" t="s">
        <v>1739</v>
      </c>
      <c r="E289" s="106">
        <v>43691</v>
      </c>
      <c r="F289" s="3" t="s">
        <v>4</v>
      </c>
      <c r="G289" s="6" t="s">
        <v>1374</v>
      </c>
      <c r="H289" s="16">
        <v>1969</v>
      </c>
      <c r="I289" s="2" t="s">
        <v>126</v>
      </c>
      <c r="J289" s="107" t="str">
        <f t="shared" si="45"/>
        <v>"LZS Żywocice"</v>
      </c>
      <c r="K289" s="107" t="str">
        <f t="shared" si="46"/>
        <v>"LZS Żywocice"</v>
      </c>
      <c r="L289" s="5" t="s">
        <v>126</v>
      </c>
      <c r="N289" s="19" t="s">
        <v>942</v>
      </c>
      <c r="O289" s="19">
        <v>5523</v>
      </c>
      <c r="P289" s="19" t="s">
        <v>4</v>
      </c>
      <c r="Q289" s="19" t="s">
        <v>890</v>
      </c>
      <c r="R289" s="19">
        <v>14401</v>
      </c>
      <c r="S289" s="19" t="s">
        <v>127</v>
      </c>
      <c r="T289" s="19" t="s">
        <v>269</v>
      </c>
      <c r="U289" s="19" t="s">
        <v>331</v>
      </c>
      <c r="V289" s="19">
        <v>1952</v>
      </c>
      <c r="W289" s="19" t="s">
        <v>1</v>
      </c>
      <c r="X289" s="19" t="s">
        <v>11</v>
      </c>
      <c r="Y289" s="19" t="s">
        <v>126</v>
      </c>
      <c r="AA289" s="1" t="str">
        <f t="shared" si="47"/>
        <v>Wilk Piotr</v>
      </c>
      <c r="AB289" s="1">
        <f t="shared" si="49"/>
        <v>14401</v>
      </c>
      <c r="AC289" s="1">
        <f t="shared" si="50"/>
        <v>5523</v>
      </c>
      <c r="AD289" s="1" t="str">
        <f t="shared" si="51"/>
        <v>2018/2019</v>
      </c>
      <c r="AE289" s="1" t="str">
        <f t="shared" si="52"/>
        <v>2018-09-04</v>
      </c>
      <c r="AF289" s="1">
        <f t="shared" si="52"/>
        <v>14401</v>
      </c>
      <c r="AG289" s="1" t="str">
        <f t="shared" si="53"/>
        <v>S</v>
      </c>
      <c r="AH289" s="1">
        <f t="shared" si="55"/>
        <v>1952</v>
      </c>
      <c r="AI289" s="1" t="str">
        <f t="shared" si="55"/>
        <v>M</v>
      </c>
      <c r="AJ289" s="1" t="str">
        <f t="shared" si="55"/>
        <v>KTS KŁODNICA Kędzierzyn Koźle</v>
      </c>
      <c r="AK289" s="1" t="str">
        <f t="shared" si="48"/>
        <v>KTS KŁODNICA Kędzierzyn Koźle</v>
      </c>
      <c r="AL289" s="1" t="str">
        <f t="shared" si="54"/>
        <v>OPO</v>
      </c>
    </row>
    <row r="290" spans="1:38" ht="15.75">
      <c r="A290" s="8" t="s">
        <v>444</v>
      </c>
      <c r="B290" s="16">
        <v>40428</v>
      </c>
      <c r="C290" s="2">
        <v>831</v>
      </c>
      <c r="D290" s="105" t="s">
        <v>1740</v>
      </c>
      <c r="E290" s="106">
        <v>43691</v>
      </c>
      <c r="F290" s="3" t="s">
        <v>4</v>
      </c>
      <c r="G290" s="6" t="s">
        <v>1374</v>
      </c>
      <c r="H290" s="16">
        <v>1999</v>
      </c>
      <c r="I290" s="2" t="s">
        <v>126</v>
      </c>
      <c r="J290" s="107" t="str">
        <f t="shared" si="45"/>
        <v>"LZS Żywocice"</v>
      </c>
      <c r="K290" s="107" t="str">
        <f t="shared" si="46"/>
        <v>"LZS Żywocice"</v>
      </c>
      <c r="L290" s="5" t="s">
        <v>126</v>
      </c>
      <c r="N290" s="19" t="s">
        <v>944</v>
      </c>
      <c r="O290" s="19">
        <v>5524</v>
      </c>
      <c r="P290" s="19" t="s">
        <v>1</v>
      </c>
      <c r="Q290" s="19" t="s">
        <v>890</v>
      </c>
      <c r="R290" s="19">
        <v>44823</v>
      </c>
      <c r="S290" s="19" t="s">
        <v>127</v>
      </c>
      <c r="T290" s="19" t="s">
        <v>945</v>
      </c>
      <c r="U290" s="19" t="s">
        <v>303</v>
      </c>
      <c r="V290" s="19">
        <v>2006</v>
      </c>
      <c r="W290" s="19" t="s">
        <v>1</v>
      </c>
      <c r="X290" s="19" t="s">
        <v>11</v>
      </c>
      <c r="Y290" s="19" t="s">
        <v>126</v>
      </c>
      <c r="AA290" s="1" t="str">
        <f t="shared" si="47"/>
        <v>Deneka Jan</v>
      </c>
      <c r="AB290" s="1">
        <f t="shared" si="49"/>
        <v>44823</v>
      </c>
      <c r="AC290" s="1">
        <f t="shared" si="50"/>
        <v>5524</v>
      </c>
      <c r="AD290" s="1" t="str">
        <f t="shared" si="51"/>
        <v>2018/2019</v>
      </c>
      <c r="AE290" s="1" t="str">
        <f t="shared" si="52"/>
        <v>2018-09-04</v>
      </c>
      <c r="AF290" s="1">
        <f t="shared" si="52"/>
        <v>44823</v>
      </c>
      <c r="AG290" s="1" t="str">
        <f t="shared" si="53"/>
        <v>M</v>
      </c>
      <c r="AH290" s="1">
        <f t="shared" si="55"/>
        <v>2006</v>
      </c>
      <c r="AI290" s="1" t="str">
        <f t="shared" si="55"/>
        <v>M</v>
      </c>
      <c r="AJ290" s="1" t="str">
        <f t="shared" si="55"/>
        <v>KTS KŁODNICA Kędzierzyn Koźle</v>
      </c>
      <c r="AK290" s="1" t="str">
        <f t="shared" si="48"/>
        <v>KTS KŁODNICA Kędzierzyn Koźle</v>
      </c>
      <c r="AL290" s="1" t="str">
        <f t="shared" si="54"/>
        <v>OPO</v>
      </c>
    </row>
    <row r="291" spans="1:38" ht="15.75">
      <c r="A291" s="8" t="s">
        <v>442</v>
      </c>
      <c r="B291" s="16">
        <v>34690</v>
      </c>
      <c r="C291" s="2">
        <v>830</v>
      </c>
      <c r="D291" s="105" t="s">
        <v>1741</v>
      </c>
      <c r="E291" s="106">
        <v>43691</v>
      </c>
      <c r="F291" s="3" t="s">
        <v>4</v>
      </c>
      <c r="G291" s="6" t="s">
        <v>1374</v>
      </c>
      <c r="H291" s="16">
        <v>1991</v>
      </c>
      <c r="I291" s="2" t="s">
        <v>126</v>
      </c>
      <c r="J291" s="107" t="str">
        <f t="shared" si="45"/>
        <v>"LZS Żywocice"</v>
      </c>
      <c r="K291" s="107" t="str">
        <f t="shared" si="46"/>
        <v>"LZS Żywocice"</v>
      </c>
      <c r="L291" s="5" t="s">
        <v>126</v>
      </c>
      <c r="N291" s="19" t="s">
        <v>947</v>
      </c>
      <c r="O291" s="19">
        <v>5525</v>
      </c>
      <c r="P291" s="19" t="s">
        <v>1</v>
      </c>
      <c r="Q291" s="19" t="s">
        <v>890</v>
      </c>
      <c r="R291" s="19">
        <v>47814</v>
      </c>
      <c r="S291" s="19" t="s">
        <v>127</v>
      </c>
      <c r="T291" s="19" t="s">
        <v>948</v>
      </c>
      <c r="U291" s="19" t="s">
        <v>262</v>
      </c>
      <c r="V291" s="19">
        <v>2002</v>
      </c>
      <c r="W291" s="19" t="s">
        <v>1</v>
      </c>
      <c r="X291" s="19" t="s">
        <v>11</v>
      </c>
      <c r="Y291" s="19" t="s">
        <v>126</v>
      </c>
      <c r="AA291" s="1" t="str">
        <f t="shared" si="47"/>
        <v>Kotowicz Bartosz</v>
      </c>
      <c r="AB291" s="1">
        <f t="shared" si="49"/>
        <v>47814</v>
      </c>
      <c r="AC291" s="1">
        <f t="shared" si="50"/>
        <v>5525</v>
      </c>
      <c r="AD291" s="1" t="str">
        <f t="shared" si="51"/>
        <v>2018/2019</v>
      </c>
      <c r="AE291" s="1" t="str">
        <f t="shared" si="52"/>
        <v>2018-09-04</v>
      </c>
      <c r="AF291" s="1">
        <f t="shared" si="52"/>
        <v>47814</v>
      </c>
      <c r="AG291" s="1" t="str">
        <f t="shared" si="53"/>
        <v>M</v>
      </c>
      <c r="AH291" s="1">
        <f t="shared" si="55"/>
        <v>2002</v>
      </c>
      <c r="AI291" s="1" t="str">
        <f t="shared" si="55"/>
        <v>M</v>
      </c>
      <c r="AJ291" s="1" t="str">
        <f t="shared" si="55"/>
        <v>KTS KŁODNICA Kędzierzyn Koźle</v>
      </c>
      <c r="AK291" s="1" t="str">
        <f t="shared" si="48"/>
        <v>KTS KŁODNICA Kędzierzyn Koźle</v>
      </c>
      <c r="AL291" s="1" t="str">
        <f t="shared" si="54"/>
        <v>OPO</v>
      </c>
    </row>
    <row r="292" spans="1:38" ht="15.75">
      <c r="A292" s="8" t="s">
        <v>439</v>
      </c>
      <c r="B292" s="16">
        <v>42809</v>
      </c>
      <c r="C292" s="2">
        <v>829</v>
      </c>
      <c r="D292" s="105" t="s">
        <v>1742</v>
      </c>
      <c r="E292" s="106">
        <v>43691</v>
      </c>
      <c r="F292" s="3" t="s">
        <v>4</v>
      </c>
      <c r="G292" s="6" t="s">
        <v>1374</v>
      </c>
      <c r="H292" s="16">
        <v>1965</v>
      </c>
      <c r="I292" s="2" t="s">
        <v>126</v>
      </c>
      <c r="J292" s="107" t="str">
        <f t="shared" si="45"/>
        <v>"LZS Żywocice"</v>
      </c>
      <c r="K292" s="107" t="str">
        <f t="shared" si="46"/>
        <v>"LZS Żywocice"</v>
      </c>
      <c r="L292" s="5" t="s">
        <v>126</v>
      </c>
      <c r="N292" s="19" t="s">
        <v>950</v>
      </c>
      <c r="O292" s="19">
        <v>5526</v>
      </c>
      <c r="P292" s="19" t="s">
        <v>1</v>
      </c>
      <c r="Q292" s="19" t="s">
        <v>890</v>
      </c>
      <c r="R292" s="19">
        <v>32261</v>
      </c>
      <c r="S292" s="19" t="s">
        <v>127</v>
      </c>
      <c r="T292" s="19" t="s">
        <v>951</v>
      </c>
      <c r="U292" s="19" t="s">
        <v>590</v>
      </c>
      <c r="V292" s="19">
        <v>2002</v>
      </c>
      <c r="W292" s="19" t="s">
        <v>1</v>
      </c>
      <c r="X292" s="19" t="s">
        <v>11</v>
      </c>
      <c r="Y292" s="19" t="s">
        <v>126</v>
      </c>
      <c r="AA292" s="1" t="str">
        <f t="shared" si="47"/>
        <v>Lang Dominik</v>
      </c>
      <c r="AB292" s="1">
        <f t="shared" si="49"/>
        <v>32261</v>
      </c>
      <c r="AC292" s="1">
        <f t="shared" si="50"/>
        <v>5526</v>
      </c>
      <c r="AD292" s="1" t="str">
        <f t="shared" si="51"/>
        <v>2018/2019</v>
      </c>
      <c r="AE292" s="1" t="str">
        <f t="shared" si="52"/>
        <v>2018-09-04</v>
      </c>
      <c r="AF292" s="1">
        <f t="shared" si="52"/>
        <v>32261</v>
      </c>
      <c r="AG292" s="1" t="str">
        <f t="shared" si="53"/>
        <v>M</v>
      </c>
      <c r="AH292" s="1">
        <f t="shared" si="55"/>
        <v>2002</v>
      </c>
      <c r="AI292" s="1" t="str">
        <f t="shared" si="55"/>
        <v>M</v>
      </c>
      <c r="AJ292" s="1" t="str">
        <f t="shared" si="55"/>
        <v>KTS KŁODNICA Kędzierzyn Koźle</v>
      </c>
      <c r="AK292" s="1" t="str">
        <f t="shared" si="48"/>
        <v>KTS KŁODNICA Kędzierzyn Koźle</v>
      </c>
      <c r="AL292" s="1" t="str">
        <f t="shared" si="54"/>
        <v>OPO</v>
      </c>
    </row>
    <row r="293" spans="1:38" ht="15.75">
      <c r="A293" s="8" t="s">
        <v>435</v>
      </c>
      <c r="B293" s="16">
        <v>42417</v>
      </c>
      <c r="C293" s="2">
        <v>828</v>
      </c>
      <c r="D293" s="105" t="s">
        <v>1743</v>
      </c>
      <c r="E293" s="106">
        <v>43691</v>
      </c>
      <c r="F293" s="3" t="s">
        <v>4</v>
      </c>
      <c r="G293" s="15" t="s">
        <v>1374</v>
      </c>
      <c r="H293" s="16">
        <v>1979</v>
      </c>
      <c r="I293" s="2" t="s">
        <v>126</v>
      </c>
      <c r="J293" s="107" t="str">
        <f t="shared" si="45"/>
        <v>"LZS Żywocice"</v>
      </c>
      <c r="K293" s="107" t="str">
        <f t="shared" si="46"/>
        <v>"LZS Żywocice"</v>
      </c>
      <c r="L293" s="5" t="s">
        <v>126</v>
      </c>
      <c r="N293" s="19" t="s">
        <v>953</v>
      </c>
      <c r="O293" s="19">
        <v>5527</v>
      </c>
      <c r="P293" s="19" t="s">
        <v>1</v>
      </c>
      <c r="Q293" s="19" t="s">
        <v>890</v>
      </c>
      <c r="R293" s="19">
        <v>35435</v>
      </c>
      <c r="S293" s="19" t="s">
        <v>127</v>
      </c>
      <c r="T293" s="19" t="s">
        <v>438</v>
      </c>
      <c r="U293" s="19" t="s">
        <v>721</v>
      </c>
      <c r="V293" s="19">
        <v>2001</v>
      </c>
      <c r="W293" s="19" t="s">
        <v>9</v>
      </c>
      <c r="X293" s="19" t="s">
        <v>11</v>
      </c>
      <c r="Y293" s="19" t="s">
        <v>126</v>
      </c>
      <c r="AA293" s="1" t="str">
        <f t="shared" si="47"/>
        <v>Marek Magdalena</v>
      </c>
      <c r="AB293" s="1">
        <f t="shared" si="49"/>
        <v>35435</v>
      </c>
      <c r="AC293" s="1">
        <f t="shared" si="50"/>
        <v>5527</v>
      </c>
      <c r="AD293" s="1" t="str">
        <f t="shared" si="51"/>
        <v>2018/2019</v>
      </c>
      <c r="AE293" s="1" t="str">
        <f t="shared" si="52"/>
        <v>2018-09-04</v>
      </c>
      <c r="AF293" s="1">
        <f t="shared" si="52"/>
        <v>35435</v>
      </c>
      <c r="AG293" s="1" t="str">
        <f t="shared" si="53"/>
        <v>M</v>
      </c>
      <c r="AH293" s="1">
        <f t="shared" si="55"/>
        <v>2001</v>
      </c>
      <c r="AI293" s="1" t="str">
        <f t="shared" si="55"/>
        <v>K</v>
      </c>
      <c r="AJ293" s="1" t="str">
        <f t="shared" si="55"/>
        <v>KTS KŁODNICA Kędzierzyn Koźle</v>
      </c>
      <c r="AK293" s="1" t="str">
        <f t="shared" si="48"/>
        <v>KTS KŁODNICA Kędzierzyn Koźle</v>
      </c>
      <c r="AL293" s="1" t="str">
        <f t="shared" si="54"/>
        <v>OPO</v>
      </c>
    </row>
    <row r="294" spans="1:38" ht="15.75">
      <c r="A294" s="8" t="s">
        <v>431</v>
      </c>
      <c r="B294" s="16">
        <v>40427</v>
      </c>
      <c r="C294" s="2">
        <v>827</v>
      </c>
      <c r="D294" s="105" t="s">
        <v>1744</v>
      </c>
      <c r="E294" s="106">
        <v>43691</v>
      </c>
      <c r="F294" s="3" t="s">
        <v>4</v>
      </c>
      <c r="G294" s="6" t="s">
        <v>1374</v>
      </c>
      <c r="H294" s="16">
        <v>1954</v>
      </c>
      <c r="I294" s="2" t="s">
        <v>126</v>
      </c>
      <c r="J294" s="107" t="str">
        <f t="shared" si="45"/>
        <v>"LZS Żywocice"</v>
      </c>
      <c r="K294" s="107" t="str">
        <f t="shared" si="46"/>
        <v>"LZS Żywocice"</v>
      </c>
      <c r="L294" s="5" t="s">
        <v>126</v>
      </c>
      <c r="N294" s="19" t="s">
        <v>955</v>
      </c>
      <c r="O294" s="19">
        <v>5528</v>
      </c>
      <c r="P294" s="19" t="s">
        <v>1</v>
      </c>
      <c r="Q294" s="19" t="s">
        <v>890</v>
      </c>
      <c r="R294" s="19">
        <v>44810</v>
      </c>
      <c r="S294" s="19" t="s">
        <v>127</v>
      </c>
      <c r="T294" s="19" t="s">
        <v>956</v>
      </c>
      <c r="U294" s="19" t="s">
        <v>191</v>
      </c>
      <c r="V294" s="19">
        <v>2003</v>
      </c>
      <c r="W294" s="19" t="s">
        <v>1</v>
      </c>
      <c r="X294" s="19" t="s">
        <v>11</v>
      </c>
      <c r="Y294" s="19" t="s">
        <v>126</v>
      </c>
      <c r="AA294" s="1" t="str">
        <f t="shared" si="47"/>
        <v>Mojzyk Maciej</v>
      </c>
      <c r="AB294" s="1">
        <f t="shared" si="49"/>
        <v>44810</v>
      </c>
      <c r="AC294" s="1">
        <f t="shared" si="50"/>
        <v>5528</v>
      </c>
      <c r="AD294" s="1" t="str">
        <f t="shared" si="51"/>
        <v>2018/2019</v>
      </c>
      <c r="AE294" s="1" t="str">
        <f t="shared" si="52"/>
        <v>2018-09-04</v>
      </c>
      <c r="AF294" s="1">
        <f t="shared" si="52"/>
        <v>44810</v>
      </c>
      <c r="AG294" s="1" t="str">
        <f t="shared" si="53"/>
        <v>M</v>
      </c>
      <c r="AH294" s="1">
        <f t="shared" si="55"/>
        <v>2003</v>
      </c>
      <c r="AI294" s="1" t="str">
        <f t="shared" si="55"/>
        <v>M</v>
      </c>
      <c r="AJ294" s="1" t="str">
        <f t="shared" si="55"/>
        <v>KTS KŁODNICA Kędzierzyn Koźle</v>
      </c>
      <c r="AK294" s="1" t="str">
        <f t="shared" si="48"/>
        <v>KTS KŁODNICA Kędzierzyn Koźle</v>
      </c>
      <c r="AL294" s="1" t="str">
        <f t="shared" si="54"/>
        <v>OPO</v>
      </c>
    </row>
    <row r="295" spans="1:38" ht="15.75">
      <c r="A295" s="8" t="s">
        <v>427</v>
      </c>
      <c r="B295" s="16">
        <v>39616</v>
      </c>
      <c r="C295" s="2">
        <v>826</v>
      </c>
      <c r="D295" s="105" t="s">
        <v>1745</v>
      </c>
      <c r="E295" s="106">
        <v>43691</v>
      </c>
      <c r="F295" s="3" t="s">
        <v>4</v>
      </c>
      <c r="G295" s="6" t="s">
        <v>1374</v>
      </c>
      <c r="H295" s="16">
        <v>1981</v>
      </c>
      <c r="I295" s="2" t="s">
        <v>126</v>
      </c>
      <c r="J295" s="107" t="str">
        <f t="shared" si="45"/>
        <v>"LZS Żywocice"</v>
      </c>
      <c r="K295" s="107" t="str">
        <f t="shared" si="46"/>
        <v>"LZS Żywocice"</v>
      </c>
      <c r="L295" s="5" t="s">
        <v>126</v>
      </c>
      <c r="N295" s="19" t="s">
        <v>958</v>
      </c>
      <c r="O295" s="19">
        <v>5529</v>
      </c>
      <c r="P295" s="19" t="s">
        <v>1</v>
      </c>
      <c r="Q295" s="19" t="s">
        <v>890</v>
      </c>
      <c r="R295" s="19">
        <v>47860</v>
      </c>
      <c r="S295" s="19" t="s">
        <v>127</v>
      </c>
      <c r="T295" s="19" t="s">
        <v>959</v>
      </c>
      <c r="U295" s="19" t="s">
        <v>205</v>
      </c>
      <c r="V295" s="19">
        <v>2005</v>
      </c>
      <c r="W295" s="19" t="s">
        <v>1</v>
      </c>
      <c r="X295" s="19" t="s">
        <v>11</v>
      </c>
      <c r="Y295" s="19" t="s">
        <v>126</v>
      </c>
      <c r="AA295" s="1" t="str">
        <f t="shared" si="47"/>
        <v>Sikora Szymon</v>
      </c>
      <c r="AB295" s="1">
        <f t="shared" si="49"/>
        <v>47860</v>
      </c>
      <c r="AC295" s="1">
        <f t="shared" si="50"/>
        <v>5529</v>
      </c>
      <c r="AD295" s="1" t="str">
        <f t="shared" si="51"/>
        <v>2018/2019</v>
      </c>
      <c r="AE295" s="1" t="str">
        <f t="shared" si="52"/>
        <v>2018-09-04</v>
      </c>
      <c r="AF295" s="1">
        <f t="shared" si="52"/>
        <v>47860</v>
      </c>
      <c r="AG295" s="1" t="str">
        <f t="shared" si="53"/>
        <v>M</v>
      </c>
      <c r="AH295" s="1">
        <f t="shared" si="55"/>
        <v>2005</v>
      </c>
      <c r="AI295" s="1" t="str">
        <f t="shared" si="55"/>
        <v>M</v>
      </c>
      <c r="AJ295" s="1" t="str">
        <f t="shared" si="55"/>
        <v>KTS KŁODNICA Kędzierzyn Koźle</v>
      </c>
      <c r="AK295" s="1" t="str">
        <f t="shared" si="48"/>
        <v>KTS KŁODNICA Kędzierzyn Koźle</v>
      </c>
      <c r="AL295" s="1" t="str">
        <f t="shared" si="54"/>
        <v>OPO</v>
      </c>
    </row>
    <row r="296" spans="1:38" ht="15.75">
      <c r="A296" s="8" t="s">
        <v>424</v>
      </c>
      <c r="B296" s="16">
        <v>40650</v>
      </c>
      <c r="C296" s="2">
        <v>825</v>
      </c>
      <c r="D296" s="105" t="s">
        <v>1746</v>
      </c>
      <c r="E296" s="106">
        <v>43691</v>
      </c>
      <c r="F296" s="3" t="s">
        <v>4</v>
      </c>
      <c r="G296" s="6" t="s">
        <v>1374</v>
      </c>
      <c r="H296" s="16">
        <v>1973</v>
      </c>
      <c r="I296" s="2" t="s">
        <v>126</v>
      </c>
      <c r="J296" s="107" t="str">
        <f t="shared" si="45"/>
        <v>"LZS Żywocice"</v>
      </c>
      <c r="K296" s="107" t="str">
        <f t="shared" si="46"/>
        <v>"LZS Żywocice"</v>
      </c>
      <c r="L296" s="5" t="s">
        <v>126</v>
      </c>
      <c r="N296" s="19" t="s">
        <v>961</v>
      </c>
      <c r="O296" s="19">
        <v>5530</v>
      </c>
      <c r="P296" s="19" t="s">
        <v>1</v>
      </c>
      <c r="Q296" s="19" t="s">
        <v>890</v>
      </c>
      <c r="R296" s="19">
        <v>35436</v>
      </c>
      <c r="S296" s="19" t="s">
        <v>127</v>
      </c>
      <c r="T296" s="19" t="s">
        <v>940</v>
      </c>
      <c r="U296" s="19" t="s">
        <v>962</v>
      </c>
      <c r="V296" s="19">
        <v>2003</v>
      </c>
      <c r="W296" s="19" t="s">
        <v>9</v>
      </c>
      <c r="X296" s="19" t="s">
        <v>11</v>
      </c>
      <c r="Y296" s="19" t="s">
        <v>126</v>
      </c>
      <c r="AA296" s="1" t="str">
        <f t="shared" si="47"/>
        <v>Taraszkiewicz Alicja</v>
      </c>
      <c r="AB296" s="1">
        <f t="shared" si="49"/>
        <v>35436</v>
      </c>
      <c r="AC296" s="1">
        <f t="shared" si="50"/>
        <v>5530</v>
      </c>
      <c r="AD296" s="1" t="str">
        <f t="shared" si="51"/>
        <v>2018/2019</v>
      </c>
      <c r="AE296" s="1" t="str">
        <f t="shared" si="52"/>
        <v>2018-09-04</v>
      </c>
      <c r="AF296" s="1">
        <f t="shared" si="52"/>
        <v>35436</v>
      </c>
      <c r="AG296" s="1" t="str">
        <f t="shared" si="53"/>
        <v>M</v>
      </c>
      <c r="AH296" s="1">
        <f t="shared" si="55"/>
        <v>2003</v>
      </c>
      <c r="AI296" s="1" t="str">
        <f t="shared" si="55"/>
        <v>K</v>
      </c>
      <c r="AJ296" s="1" t="str">
        <f t="shared" si="55"/>
        <v>KTS KŁODNICA Kędzierzyn Koźle</v>
      </c>
      <c r="AK296" s="1" t="str">
        <f t="shared" si="48"/>
        <v>KTS KŁODNICA Kędzierzyn Koźle</v>
      </c>
      <c r="AL296" s="1" t="str">
        <f t="shared" si="54"/>
        <v>OPO</v>
      </c>
    </row>
    <row r="297" spans="1:38" ht="15.75">
      <c r="A297" s="8" t="s">
        <v>877</v>
      </c>
      <c r="B297" s="16">
        <v>29878</v>
      </c>
      <c r="C297" s="2">
        <v>824</v>
      </c>
      <c r="D297" s="105" t="s">
        <v>1747</v>
      </c>
      <c r="E297" s="106">
        <v>43691</v>
      </c>
      <c r="F297" s="3" t="s">
        <v>4</v>
      </c>
      <c r="G297" s="6" t="s">
        <v>1374</v>
      </c>
      <c r="H297" s="16">
        <v>1997</v>
      </c>
      <c r="I297" s="6" t="s">
        <v>126</v>
      </c>
      <c r="J297" s="107" t="str">
        <f t="shared" si="45"/>
        <v>"LZS Żywocice"</v>
      </c>
      <c r="K297" s="107" t="str">
        <f t="shared" si="46"/>
        <v>"LZS Żywocice"</v>
      </c>
      <c r="L297" s="5" t="s">
        <v>126</v>
      </c>
      <c r="N297" s="19" t="s">
        <v>965</v>
      </c>
      <c r="O297" s="19">
        <v>5995</v>
      </c>
      <c r="P297" s="19" t="s">
        <v>4</v>
      </c>
      <c r="Q297" s="19" t="s">
        <v>964</v>
      </c>
      <c r="R297" s="19">
        <v>40655</v>
      </c>
      <c r="S297" s="19" t="s">
        <v>127</v>
      </c>
      <c r="T297" s="19" t="s">
        <v>966</v>
      </c>
      <c r="U297" s="19" t="s">
        <v>967</v>
      </c>
      <c r="V297" s="19">
        <v>1965</v>
      </c>
      <c r="W297" s="19" t="s">
        <v>1</v>
      </c>
      <c r="X297" s="19" t="s">
        <v>24</v>
      </c>
      <c r="Y297" s="19" t="s">
        <v>126</v>
      </c>
      <c r="AA297" s="1" t="str">
        <f t="shared" si="47"/>
        <v>Augustynowicz Czesław</v>
      </c>
      <c r="AB297" s="1">
        <f t="shared" si="49"/>
        <v>40655</v>
      </c>
      <c r="AC297" s="1">
        <f t="shared" si="50"/>
        <v>5995</v>
      </c>
      <c r="AD297" s="1" t="str">
        <f t="shared" si="51"/>
        <v>2018/2019</v>
      </c>
      <c r="AE297" s="1" t="str">
        <f t="shared" si="52"/>
        <v>2018-09-05</v>
      </c>
      <c r="AF297" s="1">
        <f t="shared" si="52"/>
        <v>40655</v>
      </c>
      <c r="AG297" s="1" t="str">
        <f t="shared" si="53"/>
        <v>S</v>
      </c>
      <c r="AH297" s="1">
        <f t="shared" si="55"/>
        <v>1965</v>
      </c>
      <c r="AI297" s="1" t="str">
        <f t="shared" si="55"/>
        <v>M</v>
      </c>
      <c r="AJ297" s="1" t="str">
        <f t="shared" si="55"/>
        <v>MLUKS WAKMET Bodzanów</v>
      </c>
      <c r="AK297" s="1" t="str">
        <f t="shared" si="48"/>
        <v>MLUKS WAKMET Bodzanów</v>
      </c>
      <c r="AL297" s="1" t="str">
        <f t="shared" si="54"/>
        <v>OPO</v>
      </c>
    </row>
    <row r="298" spans="1:38" ht="15.75">
      <c r="A298" s="8" t="s">
        <v>421</v>
      </c>
      <c r="B298" s="16">
        <v>40418</v>
      </c>
      <c r="C298" s="2">
        <v>823</v>
      </c>
      <c r="D298" s="105" t="s">
        <v>1748</v>
      </c>
      <c r="E298" s="106">
        <v>43691</v>
      </c>
      <c r="F298" s="3" t="s">
        <v>4</v>
      </c>
      <c r="G298" s="6" t="s">
        <v>1374</v>
      </c>
      <c r="H298" s="16">
        <v>1969</v>
      </c>
      <c r="I298" s="108" t="s">
        <v>126</v>
      </c>
      <c r="J298" s="107" t="str">
        <f t="shared" si="45"/>
        <v>"LZS Żywocice"</v>
      </c>
      <c r="K298" s="107" t="str">
        <f t="shared" si="46"/>
        <v>"LZS Żywocice"</v>
      </c>
      <c r="L298" s="5" t="s">
        <v>126</v>
      </c>
      <c r="N298" s="19" t="s">
        <v>969</v>
      </c>
      <c r="O298" s="19">
        <v>5996</v>
      </c>
      <c r="P298" s="19" t="s">
        <v>4</v>
      </c>
      <c r="Q298" s="19" t="s">
        <v>964</v>
      </c>
      <c r="R298" s="19">
        <v>40657</v>
      </c>
      <c r="S298" s="19" t="s">
        <v>127</v>
      </c>
      <c r="T298" s="19" t="s">
        <v>796</v>
      </c>
      <c r="U298" s="19" t="s">
        <v>286</v>
      </c>
      <c r="V298" s="19">
        <v>1974</v>
      </c>
      <c r="W298" s="19" t="s">
        <v>1</v>
      </c>
      <c r="X298" s="19" t="s">
        <v>24</v>
      </c>
      <c r="Y298" s="19" t="s">
        <v>126</v>
      </c>
      <c r="AA298" s="1" t="str">
        <f t="shared" si="47"/>
        <v>Gargol Tomasz</v>
      </c>
      <c r="AB298" s="1">
        <f t="shared" si="49"/>
        <v>40657</v>
      </c>
      <c r="AC298" s="1">
        <f t="shared" si="50"/>
        <v>5996</v>
      </c>
      <c r="AD298" s="1" t="str">
        <f t="shared" si="51"/>
        <v>2018/2019</v>
      </c>
      <c r="AE298" s="1" t="str">
        <f t="shared" si="52"/>
        <v>2018-09-05</v>
      </c>
      <c r="AF298" s="1">
        <f t="shared" si="52"/>
        <v>40657</v>
      </c>
      <c r="AG298" s="1" t="str">
        <f t="shared" si="53"/>
        <v>S</v>
      </c>
      <c r="AH298" s="1">
        <f t="shared" si="55"/>
        <v>1974</v>
      </c>
      <c r="AI298" s="1" t="str">
        <f t="shared" si="55"/>
        <v>M</v>
      </c>
      <c r="AJ298" s="1" t="str">
        <f t="shared" si="55"/>
        <v>MLUKS WAKMET Bodzanów</v>
      </c>
      <c r="AK298" s="1" t="str">
        <f t="shared" si="48"/>
        <v>MLUKS WAKMET Bodzanów</v>
      </c>
      <c r="AL298" s="1" t="str">
        <f t="shared" si="54"/>
        <v>OPO</v>
      </c>
    </row>
    <row r="299" spans="1:38" ht="15.75">
      <c r="A299" s="9" t="s">
        <v>417</v>
      </c>
      <c r="B299" s="16">
        <v>40417</v>
      </c>
      <c r="C299" s="2">
        <v>822</v>
      </c>
      <c r="D299" s="105" t="s">
        <v>1749</v>
      </c>
      <c r="E299" s="106">
        <v>43691</v>
      </c>
      <c r="F299" s="3" t="s">
        <v>4</v>
      </c>
      <c r="G299" s="6" t="s">
        <v>1374</v>
      </c>
      <c r="H299" s="11">
        <v>2000</v>
      </c>
      <c r="I299" s="2" t="s">
        <v>126</v>
      </c>
      <c r="J299" s="107" t="str">
        <f t="shared" si="45"/>
        <v>"LZS Żywocice"</v>
      </c>
      <c r="K299" s="107" t="str">
        <f t="shared" si="46"/>
        <v>"LZS Żywocice"</v>
      </c>
      <c r="L299" s="5" t="s">
        <v>126</v>
      </c>
      <c r="N299" s="19" t="s">
        <v>971</v>
      </c>
      <c r="O299" s="19">
        <v>5997</v>
      </c>
      <c r="P299" s="19" t="s">
        <v>4</v>
      </c>
      <c r="Q299" s="19" t="s">
        <v>964</v>
      </c>
      <c r="R299" s="19">
        <v>34092</v>
      </c>
      <c r="S299" s="19" t="s">
        <v>127</v>
      </c>
      <c r="T299" s="19" t="s">
        <v>972</v>
      </c>
      <c r="U299" s="19" t="s">
        <v>714</v>
      </c>
      <c r="V299" s="19">
        <v>1992</v>
      </c>
      <c r="W299" s="19" t="s">
        <v>1</v>
      </c>
      <c r="X299" s="19" t="s">
        <v>24</v>
      </c>
      <c r="Y299" s="19" t="s">
        <v>126</v>
      </c>
      <c r="AA299" s="1" t="str">
        <f t="shared" si="47"/>
        <v>Kanarski Kamil</v>
      </c>
      <c r="AB299" s="1">
        <f t="shared" si="49"/>
        <v>34092</v>
      </c>
      <c r="AC299" s="1">
        <f t="shared" si="50"/>
        <v>5997</v>
      </c>
      <c r="AD299" s="1" t="str">
        <f t="shared" si="51"/>
        <v>2018/2019</v>
      </c>
      <c r="AE299" s="1" t="str">
        <f t="shared" si="52"/>
        <v>2018-09-05</v>
      </c>
      <c r="AF299" s="1">
        <f t="shared" si="52"/>
        <v>34092</v>
      </c>
      <c r="AG299" s="1" t="str">
        <f t="shared" si="53"/>
        <v>S</v>
      </c>
      <c r="AH299" s="1">
        <f t="shared" si="55"/>
        <v>1992</v>
      </c>
      <c r="AI299" s="1" t="str">
        <f t="shared" si="55"/>
        <v>M</v>
      </c>
      <c r="AJ299" s="1" t="str">
        <f t="shared" si="55"/>
        <v>MLUKS WAKMET Bodzanów</v>
      </c>
      <c r="AK299" s="1" t="str">
        <f t="shared" si="48"/>
        <v>MLUKS WAKMET Bodzanów</v>
      </c>
      <c r="AL299" s="1" t="str">
        <f t="shared" si="54"/>
        <v>OPO</v>
      </c>
    </row>
    <row r="300" spans="1:38" ht="15.75">
      <c r="A300" s="109" t="s">
        <v>414</v>
      </c>
      <c r="B300" s="110">
        <v>38213</v>
      </c>
      <c r="C300" s="15">
        <v>821</v>
      </c>
      <c r="D300" s="105" t="s">
        <v>1750</v>
      </c>
      <c r="E300" s="106">
        <v>43691</v>
      </c>
      <c r="F300" s="3" t="s">
        <v>4</v>
      </c>
      <c r="G300" s="6" t="s">
        <v>1374</v>
      </c>
      <c r="H300" s="110">
        <v>2000</v>
      </c>
      <c r="I300" s="15" t="s">
        <v>126</v>
      </c>
      <c r="J300" s="107" t="str">
        <f t="shared" si="45"/>
        <v>"LZS Żywocice"</v>
      </c>
      <c r="K300" s="107" t="str">
        <f t="shared" si="46"/>
        <v>"LZS Żywocice"</v>
      </c>
      <c r="L300" s="7" t="s">
        <v>126</v>
      </c>
      <c r="N300" s="19" t="s">
        <v>974</v>
      </c>
      <c r="O300" s="19">
        <v>5998</v>
      </c>
      <c r="P300" s="19" t="s">
        <v>4</v>
      </c>
      <c r="Q300" s="19" t="s">
        <v>964</v>
      </c>
      <c r="R300" s="19">
        <v>30260</v>
      </c>
      <c r="S300" s="19" t="s">
        <v>127</v>
      </c>
      <c r="T300" s="19" t="s">
        <v>975</v>
      </c>
      <c r="U300" s="19" t="s">
        <v>462</v>
      </c>
      <c r="V300" s="19">
        <v>1996</v>
      </c>
      <c r="W300" s="19" t="s">
        <v>1</v>
      </c>
      <c r="X300" s="19" t="s">
        <v>24</v>
      </c>
      <c r="Y300" s="19" t="s">
        <v>126</v>
      </c>
      <c r="AA300" s="1" t="str">
        <f t="shared" si="47"/>
        <v>Kula Konrad</v>
      </c>
      <c r="AB300" s="1">
        <f t="shared" si="49"/>
        <v>30260</v>
      </c>
      <c r="AC300" s="1">
        <f t="shared" si="50"/>
        <v>5998</v>
      </c>
      <c r="AD300" s="1" t="str">
        <f t="shared" si="51"/>
        <v>2018/2019</v>
      </c>
      <c r="AE300" s="1" t="str">
        <f t="shared" si="52"/>
        <v>2018-09-05</v>
      </c>
      <c r="AF300" s="1">
        <f t="shared" si="52"/>
        <v>30260</v>
      </c>
      <c r="AG300" s="1" t="str">
        <f t="shared" si="53"/>
        <v>S</v>
      </c>
      <c r="AH300" s="1">
        <f t="shared" si="55"/>
        <v>1996</v>
      </c>
      <c r="AI300" s="1" t="str">
        <f t="shared" si="55"/>
        <v>M</v>
      </c>
      <c r="AJ300" s="1" t="str">
        <f t="shared" si="55"/>
        <v>MLUKS WAKMET Bodzanów</v>
      </c>
      <c r="AK300" s="1" t="str">
        <f t="shared" si="48"/>
        <v>MLUKS WAKMET Bodzanów</v>
      </c>
      <c r="AL300" s="1" t="str">
        <f t="shared" si="54"/>
        <v>OPO</v>
      </c>
    </row>
    <row r="301" spans="1:38" ht="15.75">
      <c r="A301" s="8" t="s">
        <v>411</v>
      </c>
      <c r="B301" s="16">
        <v>29036</v>
      </c>
      <c r="C301" s="2">
        <v>820</v>
      </c>
      <c r="D301" s="105" t="s">
        <v>1751</v>
      </c>
      <c r="E301" s="106">
        <v>43691</v>
      </c>
      <c r="F301" s="3" t="s">
        <v>4</v>
      </c>
      <c r="G301" s="15" t="s">
        <v>1374</v>
      </c>
      <c r="H301" s="16">
        <v>1989</v>
      </c>
      <c r="I301" s="2" t="s">
        <v>126</v>
      </c>
      <c r="J301" s="107" t="str">
        <f t="shared" si="45"/>
        <v>"LZS Żywocice"</v>
      </c>
      <c r="K301" s="107" t="str">
        <f t="shared" si="46"/>
        <v>"LZS Żywocice"</v>
      </c>
      <c r="L301" s="5" t="s">
        <v>126</v>
      </c>
      <c r="N301" s="19" t="s">
        <v>976</v>
      </c>
      <c r="O301" s="19">
        <v>5999</v>
      </c>
      <c r="P301" s="19" t="s">
        <v>4</v>
      </c>
      <c r="Q301" s="19" t="s">
        <v>964</v>
      </c>
      <c r="R301" s="19">
        <v>27260</v>
      </c>
      <c r="S301" s="19" t="s">
        <v>127</v>
      </c>
      <c r="T301" s="19" t="s">
        <v>977</v>
      </c>
      <c r="U301" s="19" t="s">
        <v>171</v>
      </c>
      <c r="V301" s="19">
        <v>1963</v>
      </c>
      <c r="W301" s="19" t="s">
        <v>1</v>
      </c>
      <c r="X301" s="19" t="s">
        <v>24</v>
      </c>
      <c r="Y301" s="19" t="s">
        <v>126</v>
      </c>
      <c r="AA301" s="1" t="str">
        <f t="shared" si="47"/>
        <v>Kurczak Bogusław</v>
      </c>
      <c r="AB301" s="1">
        <f t="shared" si="49"/>
        <v>27260</v>
      </c>
      <c r="AC301" s="1">
        <f t="shared" si="50"/>
        <v>5999</v>
      </c>
      <c r="AD301" s="1" t="str">
        <f t="shared" si="51"/>
        <v>2018/2019</v>
      </c>
      <c r="AE301" s="1" t="str">
        <f t="shared" si="52"/>
        <v>2018-09-05</v>
      </c>
      <c r="AF301" s="1">
        <f t="shared" si="52"/>
        <v>27260</v>
      </c>
      <c r="AG301" s="1" t="str">
        <f t="shared" si="53"/>
        <v>S</v>
      </c>
      <c r="AH301" s="1">
        <f t="shared" si="55"/>
        <v>1963</v>
      </c>
      <c r="AI301" s="1" t="str">
        <f t="shared" si="55"/>
        <v>M</v>
      </c>
      <c r="AJ301" s="1" t="str">
        <f t="shared" si="55"/>
        <v>MLUKS WAKMET Bodzanów</v>
      </c>
      <c r="AK301" s="1" t="str">
        <f t="shared" si="48"/>
        <v>MLUKS WAKMET Bodzanów</v>
      </c>
      <c r="AL301" s="1" t="str">
        <f t="shared" si="54"/>
        <v>OPO</v>
      </c>
    </row>
    <row r="302" spans="1:38" ht="15.75">
      <c r="A302" s="8" t="s">
        <v>408</v>
      </c>
      <c r="B302" s="16">
        <v>36782</v>
      </c>
      <c r="C302" s="2">
        <v>819</v>
      </c>
      <c r="D302" s="105" t="s">
        <v>1752</v>
      </c>
      <c r="E302" s="106">
        <v>43691</v>
      </c>
      <c r="F302" s="3" t="s">
        <v>4</v>
      </c>
      <c r="G302" s="6" t="s">
        <v>1374</v>
      </c>
      <c r="H302" s="16">
        <v>1999</v>
      </c>
      <c r="I302" s="2" t="s">
        <v>126</v>
      </c>
      <c r="J302" s="107" t="str">
        <f t="shared" si="45"/>
        <v>"LZS Żywocice"</v>
      </c>
      <c r="K302" s="107" t="str">
        <f t="shared" si="46"/>
        <v>"LZS Żywocice"</v>
      </c>
      <c r="L302" s="5" t="s">
        <v>126</v>
      </c>
      <c r="N302" s="19" t="s">
        <v>979</v>
      </c>
      <c r="O302" s="19">
        <v>6000</v>
      </c>
      <c r="P302" s="19" t="s">
        <v>4</v>
      </c>
      <c r="Q302" s="19" t="s">
        <v>964</v>
      </c>
      <c r="R302" s="19">
        <v>38470</v>
      </c>
      <c r="S302" s="19" t="s">
        <v>127</v>
      </c>
      <c r="T302" s="19" t="s">
        <v>802</v>
      </c>
      <c r="U302" s="19" t="s">
        <v>817</v>
      </c>
      <c r="V302" s="19">
        <v>1987</v>
      </c>
      <c r="W302" s="19" t="s">
        <v>1</v>
      </c>
      <c r="X302" s="19" t="s">
        <v>24</v>
      </c>
      <c r="Y302" s="19" t="s">
        <v>126</v>
      </c>
      <c r="AA302" s="1" t="str">
        <f t="shared" si="47"/>
        <v>Kurowski Mariusz</v>
      </c>
      <c r="AB302" s="1">
        <f t="shared" si="49"/>
        <v>38470</v>
      </c>
      <c r="AC302" s="1">
        <f t="shared" si="50"/>
        <v>6000</v>
      </c>
      <c r="AD302" s="1" t="str">
        <f t="shared" si="51"/>
        <v>2018/2019</v>
      </c>
      <c r="AE302" s="1" t="str">
        <f t="shared" si="52"/>
        <v>2018-09-05</v>
      </c>
      <c r="AF302" s="1">
        <f t="shared" si="52"/>
        <v>38470</v>
      </c>
      <c r="AG302" s="1" t="str">
        <f t="shared" si="53"/>
        <v>S</v>
      </c>
      <c r="AH302" s="1">
        <f t="shared" si="55"/>
        <v>1987</v>
      </c>
      <c r="AI302" s="1" t="str">
        <f t="shared" si="55"/>
        <v>M</v>
      </c>
      <c r="AJ302" s="1" t="str">
        <f t="shared" si="55"/>
        <v>MLUKS WAKMET Bodzanów</v>
      </c>
      <c r="AK302" s="1" t="str">
        <f t="shared" si="48"/>
        <v>MLUKS WAKMET Bodzanów</v>
      </c>
      <c r="AL302" s="1" t="str">
        <f t="shared" si="54"/>
        <v>OPO</v>
      </c>
    </row>
    <row r="303" spans="1:38" ht="15.75">
      <c r="A303" s="8" t="s">
        <v>404</v>
      </c>
      <c r="B303" s="16">
        <v>40411</v>
      </c>
      <c r="C303" s="2">
        <v>818</v>
      </c>
      <c r="D303" s="105" t="s">
        <v>1753</v>
      </c>
      <c r="E303" s="106">
        <v>43691</v>
      </c>
      <c r="F303" s="3" t="s">
        <v>4</v>
      </c>
      <c r="G303" s="6" t="s">
        <v>1374</v>
      </c>
      <c r="H303" s="16">
        <v>1972</v>
      </c>
      <c r="I303" s="2" t="s">
        <v>126</v>
      </c>
      <c r="J303" s="107" t="str">
        <f t="shared" si="45"/>
        <v>"LZS Żywocice"</v>
      </c>
      <c r="K303" s="107" t="str">
        <f t="shared" si="46"/>
        <v>"LZS Żywocice"</v>
      </c>
      <c r="L303" s="5" t="s">
        <v>126</v>
      </c>
      <c r="N303" s="19" t="s">
        <v>981</v>
      </c>
      <c r="O303" s="19">
        <v>6001</v>
      </c>
      <c r="P303" s="19" t="s">
        <v>4</v>
      </c>
      <c r="Q303" s="19" t="s">
        <v>964</v>
      </c>
      <c r="R303" s="19">
        <v>27741</v>
      </c>
      <c r="S303" s="19" t="s">
        <v>127</v>
      </c>
      <c r="T303" s="19" t="s">
        <v>982</v>
      </c>
      <c r="U303" s="19" t="s">
        <v>236</v>
      </c>
      <c r="V303" s="19">
        <v>1969</v>
      </c>
      <c r="W303" s="19" t="s">
        <v>1</v>
      </c>
      <c r="X303" s="19" t="s">
        <v>24</v>
      </c>
      <c r="Y303" s="19" t="s">
        <v>126</v>
      </c>
      <c r="AA303" s="1" t="str">
        <f t="shared" si="47"/>
        <v>Nalepa Dariusz</v>
      </c>
      <c r="AB303" s="1">
        <f t="shared" si="49"/>
        <v>27741</v>
      </c>
      <c r="AC303" s="1">
        <f t="shared" si="50"/>
        <v>6001</v>
      </c>
      <c r="AD303" s="1" t="str">
        <f t="shared" si="51"/>
        <v>2018/2019</v>
      </c>
      <c r="AE303" s="1" t="str">
        <f t="shared" si="52"/>
        <v>2018-09-05</v>
      </c>
      <c r="AF303" s="1">
        <f t="shared" si="52"/>
        <v>27741</v>
      </c>
      <c r="AG303" s="1" t="str">
        <f t="shared" si="53"/>
        <v>S</v>
      </c>
      <c r="AH303" s="1">
        <f t="shared" si="55"/>
        <v>1969</v>
      </c>
      <c r="AI303" s="1" t="str">
        <f t="shared" si="55"/>
        <v>M</v>
      </c>
      <c r="AJ303" s="1" t="str">
        <f t="shared" si="55"/>
        <v>MLUKS WAKMET Bodzanów</v>
      </c>
      <c r="AK303" s="1" t="str">
        <f t="shared" si="48"/>
        <v>MLUKS WAKMET Bodzanów</v>
      </c>
      <c r="AL303" s="1" t="str">
        <f t="shared" si="54"/>
        <v>OPO</v>
      </c>
    </row>
    <row r="304" spans="1:38" ht="15.75">
      <c r="A304" s="8" t="s">
        <v>1754</v>
      </c>
      <c r="B304" s="16">
        <v>51515</v>
      </c>
      <c r="C304" s="2">
        <v>672</v>
      </c>
      <c r="D304" s="105" t="s">
        <v>1755</v>
      </c>
      <c r="E304" s="106">
        <v>43690</v>
      </c>
      <c r="F304" s="3" t="s">
        <v>1</v>
      </c>
      <c r="G304" s="6" t="s">
        <v>1756</v>
      </c>
      <c r="H304" s="16">
        <v>2009</v>
      </c>
      <c r="I304" s="2" t="s">
        <v>126</v>
      </c>
      <c r="J304" s="107" t="str">
        <f t="shared" si="45"/>
        <v>"LZS Zakrzów"</v>
      </c>
      <c r="K304" s="107" t="str">
        <f t="shared" si="46"/>
        <v>"LZS Zakrzów"</v>
      </c>
      <c r="L304" s="5" t="s">
        <v>126</v>
      </c>
      <c r="N304" s="19" t="s">
        <v>984</v>
      </c>
      <c r="O304" s="19">
        <v>6002</v>
      </c>
      <c r="P304" s="19" t="s">
        <v>4</v>
      </c>
      <c r="Q304" s="19" t="s">
        <v>964</v>
      </c>
      <c r="R304" s="19">
        <v>29091</v>
      </c>
      <c r="S304" s="19" t="s">
        <v>127</v>
      </c>
      <c r="T304" s="19" t="s">
        <v>985</v>
      </c>
      <c r="U304" s="19" t="s">
        <v>189</v>
      </c>
      <c r="V304" s="19">
        <v>1991</v>
      </c>
      <c r="W304" s="19" t="s">
        <v>1</v>
      </c>
      <c r="X304" s="19" t="s">
        <v>24</v>
      </c>
      <c r="Y304" s="19" t="s">
        <v>126</v>
      </c>
      <c r="AA304" s="1" t="str">
        <f t="shared" si="47"/>
        <v>Pasoń Przemysław</v>
      </c>
      <c r="AB304" s="1">
        <f t="shared" si="49"/>
        <v>29091</v>
      </c>
      <c r="AC304" s="1">
        <f t="shared" si="50"/>
        <v>6002</v>
      </c>
      <c r="AD304" s="1" t="str">
        <f t="shared" si="51"/>
        <v>2018/2019</v>
      </c>
      <c r="AE304" s="1" t="str">
        <f t="shared" si="52"/>
        <v>2018-09-05</v>
      </c>
      <c r="AF304" s="1">
        <f t="shared" si="52"/>
        <v>29091</v>
      </c>
      <c r="AG304" s="1" t="str">
        <f t="shared" si="53"/>
        <v>S</v>
      </c>
      <c r="AH304" s="1">
        <f t="shared" si="55"/>
        <v>1991</v>
      </c>
      <c r="AI304" s="1" t="str">
        <f t="shared" si="55"/>
        <v>M</v>
      </c>
      <c r="AJ304" s="1" t="str">
        <f t="shared" si="55"/>
        <v>MLUKS WAKMET Bodzanów</v>
      </c>
      <c r="AK304" s="1" t="str">
        <f t="shared" si="48"/>
        <v>MLUKS WAKMET Bodzanów</v>
      </c>
      <c r="AL304" s="1" t="str">
        <f t="shared" si="54"/>
        <v>OPO</v>
      </c>
    </row>
    <row r="305" spans="1:38" ht="15.75">
      <c r="A305" s="9" t="s">
        <v>1757</v>
      </c>
      <c r="B305" s="16">
        <v>51514</v>
      </c>
      <c r="C305" s="2">
        <v>671</v>
      </c>
      <c r="D305" s="105" t="s">
        <v>1758</v>
      </c>
      <c r="E305" s="106">
        <v>43690</v>
      </c>
      <c r="F305" s="3" t="s">
        <v>1</v>
      </c>
      <c r="G305" s="6" t="s">
        <v>1756</v>
      </c>
      <c r="H305" s="11">
        <v>2008</v>
      </c>
      <c r="I305" s="11" t="s">
        <v>126</v>
      </c>
      <c r="J305" s="107" t="str">
        <f t="shared" si="45"/>
        <v>"LZS Zakrzów"</v>
      </c>
      <c r="K305" s="107" t="str">
        <f t="shared" si="46"/>
        <v>"LZS Zakrzów"</v>
      </c>
      <c r="L305" s="5" t="s">
        <v>126</v>
      </c>
      <c r="N305" s="19" t="s">
        <v>987</v>
      </c>
      <c r="O305" s="19">
        <v>6003</v>
      </c>
      <c r="P305" s="19" t="s">
        <v>4</v>
      </c>
      <c r="Q305" s="19" t="s">
        <v>964</v>
      </c>
      <c r="R305" s="19">
        <v>45574</v>
      </c>
      <c r="S305" s="19" t="s">
        <v>127</v>
      </c>
      <c r="T305" s="19" t="s">
        <v>988</v>
      </c>
      <c r="U305" s="19" t="s">
        <v>225</v>
      </c>
      <c r="V305" s="19">
        <v>1982</v>
      </c>
      <c r="W305" s="19" t="s">
        <v>1</v>
      </c>
      <c r="X305" s="19" t="s">
        <v>24</v>
      </c>
      <c r="Y305" s="19" t="s">
        <v>126</v>
      </c>
      <c r="AA305" s="1" t="str">
        <f t="shared" si="47"/>
        <v>Semkowicz Marcin</v>
      </c>
      <c r="AB305" s="1">
        <f t="shared" si="49"/>
        <v>45574</v>
      </c>
      <c r="AC305" s="1">
        <f t="shared" si="50"/>
        <v>6003</v>
      </c>
      <c r="AD305" s="1" t="str">
        <f t="shared" si="51"/>
        <v>2018/2019</v>
      </c>
      <c r="AE305" s="1" t="str">
        <f t="shared" si="52"/>
        <v>2018-09-05</v>
      </c>
      <c r="AF305" s="1">
        <f t="shared" si="52"/>
        <v>45574</v>
      </c>
      <c r="AG305" s="1" t="str">
        <f t="shared" si="53"/>
        <v>S</v>
      </c>
      <c r="AH305" s="1">
        <f t="shared" si="55"/>
        <v>1982</v>
      </c>
      <c r="AI305" s="1" t="str">
        <f t="shared" si="55"/>
        <v>M</v>
      </c>
      <c r="AJ305" s="1" t="str">
        <f t="shared" si="55"/>
        <v>MLUKS WAKMET Bodzanów</v>
      </c>
      <c r="AK305" s="1" t="str">
        <f t="shared" si="48"/>
        <v>MLUKS WAKMET Bodzanów</v>
      </c>
      <c r="AL305" s="1" t="str">
        <f t="shared" si="54"/>
        <v>OPO</v>
      </c>
    </row>
    <row r="306" spans="1:38" ht="15.75">
      <c r="A306" s="8" t="s">
        <v>1759</v>
      </c>
      <c r="B306" s="16">
        <v>51513</v>
      </c>
      <c r="C306" s="2">
        <v>670</v>
      </c>
      <c r="D306" s="105" t="s">
        <v>1760</v>
      </c>
      <c r="E306" s="106">
        <v>43690</v>
      </c>
      <c r="F306" s="3" t="s">
        <v>1</v>
      </c>
      <c r="G306" s="6" t="s">
        <v>1756</v>
      </c>
      <c r="H306" s="16">
        <v>2008</v>
      </c>
      <c r="I306" s="2" t="s">
        <v>126</v>
      </c>
      <c r="J306" s="107" t="str">
        <f t="shared" si="45"/>
        <v>"LZS Zakrzów"</v>
      </c>
      <c r="K306" s="107" t="str">
        <f t="shared" si="46"/>
        <v>"LZS Zakrzów"</v>
      </c>
      <c r="L306" s="5" t="s">
        <v>126</v>
      </c>
      <c r="N306" s="19" t="s">
        <v>990</v>
      </c>
      <c r="O306" s="19">
        <v>6004</v>
      </c>
      <c r="P306" s="19" t="s">
        <v>4</v>
      </c>
      <c r="Q306" s="19" t="s">
        <v>964</v>
      </c>
      <c r="R306" s="19">
        <v>40652</v>
      </c>
      <c r="S306" s="19" t="s">
        <v>127</v>
      </c>
      <c r="T306" s="19" t="s">
        <v>991</v>
      </c>
      <c r="U306" s="19" t="s">
        <v>992</v>
      </c>
      <c r="V306" s="19">
        <v>1967</v>
      </c>
      <c r="W306" s="19" t="s">
        <v>1</v>
      </c>
      <c r="X306" s="19" t="s">
        <v>24</v>
      </c>
      <c r="Y306" s="19" t="s">
        <v>126</v>
      </c>
      <c r="AA306" s="1" t="str">
        <f t="shared" si="47"/>
        <v>Skorodzień Tadeusz</v>
      </c>
      <c r="AB306" s="1">
        <f t="shared" si="49"/>
        <v>40652</v>
      </c>
      <c r="AC306" s="1">
        <f t="shared" si="50"/>
        <v>6004</v>
      </c>
      <c r="AD306" s="1" t="str">
        <f t="shared" si="51"/>
        <v>2018/2019</v>
      </c>
      <c r="AE306" s="1" t="str">
        <f t="shared" si="52"/>
        <v>2018-09-05</v>
      </c>
      <c r="AF306" s="1">
        <f t="shared" si="52"/>
        <v>40652</v>
      </c>
      <c r="AG306" s="1" t="str">
        <f t="shared" si="53"/>
        <v>S</v>
      </c>
      <c r="AH306" s="1">
        <f t="shared" si="55"/>
        <v>1967</v>
      </c>
      <c r="AI306" s="1" t="str">
        <f t="shared" si="55"/>
        <v>M</v>
      </c>
      <c r="AJ306" s="1" t="str">
        <f t="shared" si="55"/>
        <v>MLUKS WAKMET Bodzanów</v>
      </c>
      <c r="AK306" s="1" t="str">
        <f t="shared" si="48"/>
        <v>MLUKS WAKMET Bodzanów</v>
      </c>
      <c r="AL306" s="1" t="str">
        <f t="shared" si="54"/>
        <v>OPO</v>
      </c>
    </row>
    <row r="307" spans="1:38" ht="15.75">
      <c r="A307" s="8" t="s">
        <v>1761</v>
      </c>
      <c r="B307" s="16">
        <v>51512</v>
      </c>
      <c r="C307" s="2">
        <v>669</v>
      </c>
      <c r="D307" s="105" t="s">
        <v>1762</v>
      </c>
      <c r="E307" s="106">
        <v>43690</v>
      </c>
      <c r="F307" s="3" t="s">
        <v>1</v>
      </c>
      <c r="G307" s="6" t="s">
        <v>1756</v>
      </c>
      <c r="H307" s="16">
        <v>2008</v>
      </c>
      <c r="I307" s="2" t="s">
        <v>126</v>
      </c>
      <c r="J307" s="107" t="str">
        <f t="shared" si="45"/>
        <v>"LZS Zakrzów"</v>
      </c>
      <c r="K307" s="107" t="str">
        <f t="shared" si="46"/>
        <v>"LZS Zakrzów"</v>
      </c>
      <c r="L307" s="5" t="s">
        <v>126</v>
      </c>
      <c r="N307" s="19" t="s">
        <v>994</v>
      </c>
      <c r="O307" s="19">
        <v>6005</v>
      </c>
      <c r="P307" s="19" t="s">
        <v>4</v>
      </c>
      <c r="Q307" s="19" t="s">
        <v>964</v>
      </c>
      <c r="R307" s="19">
        <v>40653</v>
      </c>
      <c r="S307" s="19" t="s">
        <v>127</v>
      </c>
      <c r="T307" s="19" t="s">
        <v>995</v>
      </c>
      <c r="U307" s="19" t="s">
        <v>286</v>
      </c>
      <c r="V307" s="19">
        <v>1984</v>
      </c>
      <c r="W307" s="19" t="s">
        <v>1</v>
      </c>
      <c r="X307" s="19" t="s">
        <v>24</v>
      </c>
      <c r="Y307" s="19" t="s">
        <v>126</v>
      </c>
      <c r="AA307" s="1" t="str">
        <f t="shared" si="47"/>
        <v>Szewczyk Tomasz</v>
      </c>
      <c r="AB307" s="1">
        <f t="shared" si="49"/>
        <v>40653</v>
      </c>
      <c r="AC307" s="1">
        <f t="shared" si="50"/>
        <v>6005</v>
      </c>
      <c r="AD307" s="1" t="str">
        <f t="shared" si="51"/>
        <v>2018/2019</v>
      </c>
      <c r="AE307" s="1" t="str">
        <f t="shared" si="52"/>
        <v>2018-09-05</v>
      </c>
      <c r="AF307" s="1">
        <f t="shared" si="52"/>
        <v>40653</v>
      </c>
      <c r="AG307" s="1" t="str">
        <f t="shared" si="53"/>
        <v>S</v>
      </c>
      <c r="AH307" s="1">
        <f t="shared" si="55"/>
        <v>1984</v>
      </c>
      <c r="AI307" s="1" t="str">
        <f t="shared" si="55"/>
        <v>M</v>
      </c>
      <c r="AJ307" s="1" t="str">
        <f t="shared" si="55"/>
        <v>MLUKS WAKMET Bodzanów</v>
      </c>
      <c r="AK307" s="1" t="str">
        <f t="shared" si="48"/>
        <v>MLUKS WAKMET Bodzanów</v>
      </c>
      <c r="AL307" s="1" t="str">
        <f t="shared" si="54"/>
        <v>OPO</v>
      </c>
    </row>
    <row r="308" spans="1:38" ht="15.75">
      <c r="A308" s="8" t="s">
        <v>1763</v>
      </c>
      <c r="B308" s="16">
        <v>51511</v>
      </c>
      <c r="C308" s="2">
        <v>668</v>
      </c>
      <c r="D308" s="105" t="s">
        <v>1764</v>
      </c>
      <c r="E308" s="106">
        <v>43690</v>
      </c>
      <c r="F308" s="3" t="s">
        <v>1</v>
      </c>
      <c r="G308" s="6" t="s">
        <v>1756</v>
      </c>
      <c r="H308" s="16">
        <v>2008</v>
      </c>
      <c r="I308" s="2" t="s">
        <v>126</v>
      </c>
      <c r="J308" s="107" t="str">
        <f t="shared" si="45"/>
        <v>"LZS Zakrzów"</v>
      </c>
      <c r="K308" s="107" t="str">
        <f t="shared" si="46"/>
        <v>"LZS Zakrzów"</v>
      </c>
      <c r="L308" s="5" t="s">
        <v>126</v>
      </c>
      <c r="N308" s="19" t="s">
        <v>997</v>
      </c>
      <c r="O308" s="19">
        <v>6006</v>
      </c>
      <c r="P308" s="19" t="s">
        <v>4</v>
      </c>
      <c r="Q308" s="19" t="s">
        <v>964</v>
      </c>
      <c r="R308" s="19">
        <v>22885</v>
      </c>
      <c r="S308" s="19" t="s">
        <v>127</v>
      </c>
      <c r="T308" s="19" t="s">
        <v>998</v>
      </c>
      <c r="U308" s="19" t="s">
        <v>184</v>
      </c>
      <c r="V308" s="19">
        <v>1982</v>
      </c>
      <c r="W308" s="19" t="s">
        <v>1</v>
      </c>
      <c r="X308" s="19" t="s">
        <v>24</v>
      </c>
      <c r="Y308" s="19" t="s">
        <v>126</v>
      </c>
      <c r="AA308" s="1" t="str">
        <f t="shared" si="47"/>
        <v>Wala Krzysztof</v>
      </c>
      <c r="AB308" s="1">
        <f t="shared" si="49"/>
        <v>22885</v>
      </c>
      <c r="AC308" s="1">
        <f t="shared" si="50"/>
        <v>6006</v>
      </c>
      <c r="AD308" s="1" t="str">
        <f t="shared" si="51"/>
        <v>2018/2019</v>
      </c>
      <c r="AE308" s="1" t="str">
        <f t="shared" si="52"/>
        <v>2018-09-05</v>
      </c>
      <c r="AF308" s="1">
        <f t="shared" si="52"/>
        <v>22885</v>
      </c>
      <c r="AG308" s="1" t="str">
        <f t="shared" si="53"/>
        <v>S</v>
      </c>
      <c r="AH308" s="1">
        <f t="shared" si="55"/>
        <v>1982</v>
      </c>
      <c r="AI308" s="1" t="str">
        <f t="shared" si="55"/>
        <v>M</v>
      </c>
      <c r="AJ308" s="1" t="str">
        <f t="shared" si="55"/>
        <v>MLUKS WAKMET Bodzanów</v>
      </c>
      <c r="AK308" s="1" t="str">
        <f t="shared" si="48"/>
        <v>MLUKS WAKMET Bodzanów</v>
      </c>
      <c r="AL308" s="1" t="str">
        <f t="shared" si="54"/>
        <v>OPO</v>
      </c>
    </row>
    <row r="309" spans="1:38" ht="15.75">
      <c r="A309" s="109" t="s">
        <v>1765</v>
      </c>
      <c r="B309" s="110">
        <v>51510</v>
      </c>
      <c r="C309" s="15">
        <v>667</v>
      </c>
      <c r="D309" s="105" t="s">
        <v>1766</v>
      </c>
      <c r="E309" s="106">
        <v>43690</v>
      </c>
      <c r="F309" s="3" t="s">
        <v>1</v>
      </c>
      <c r="G309" s="6" t="s">
        <v>1756</v>
      </c>
      <c r="H309" s="110">
        <v>2007</v>
      </c>
      <c r="I309" s="2" t="s">
        <v>126</v>
      </c>
      <c r="J309" s="107" t="str">
        <f t="shared" si="45"/>
        <v>"LZS Zakrzów"</v>
      </c>
      <c r="K309" s="107" t="str">
        <f t="shared" si="46"/>
        <v>"LZS Zakrzów"</v>
      </c>
      <c r="L309" s="7" t="s">
        <v>126</v>
      </c>
      <c r="N309" s="19" t="s">
        <v>1000</v>
      </c>
      <c r="O309" s="19">
        <v>6007</v>
      </c>
      <c r="P309" s="19" t="s">
        <v>4</v>
      </c>
      <c r="Q309" s="19" t="s">
        <v>964</v>
      </c>
      <c r="R309" s="19">
        <v>40658</v>
      </c>
      <c r="S309" s="19" t="s">
        <v>127</v>
      </c>
      <c r="T309" s="19" t="s">
        <v>1001</v>
      </c>
      <c r="U309" s="19" t="s">
        <v>692</v>
      </c>
      <c r="V309" s="19">
        <v>1975</v>
      </c>
      <c r="W309" s="19" t="s">
        <v>1</v>
      </c>
      <c r="X309" s="19" t="s">
        <v>24</v>
      </c>
      <c r="Y309" s="19" t="s">
        <v>126</v>
      </c>
      <c r="AA309" s="1" t="str">
        <f t="shared" si="47"/>
        <v>Zięba Rafał</v>
      </c>
      <c r="AB309" s="1">
        <f t="shared" si="49"/>
        <v>40658</v>
      </c>
      <c r="AC309" s="1">
        <f t="shared" si="50"/>
        <v>6007</v>
      </c>
      <c r="AD309" s="1" t="str">
        <f t="shared" si="51"/>
        <v>2018/2019</v>
      </c>
      <c r="AE309" s="1" t="str">
        <f t="shared" si="52"/>
        <v>2018-09-05</v>
      </c>
      <c r="AF309" s="1">
        <f t="shared" si="52"/>
        <v>40658</v>
      </c>
      <c r="AG309" s="1" t="str">
        <f t="shared" si="53"/>
        <v>S</v>
      </c>
      <c r="AH309" s="1">
        <f t="shared" si="55"/>
        <v>1975</v>
      </c>
      <c r="AI309" s="1" t="str">
        <f t="shared" si="55"/>
        <v>M</v>
      </c>
      <c r="AJ309" s="1" t="str">
        <f t="shared" si="55"/>
        <v>MLUKS WAKMET Bodzanów</v>
      </c>
      <c r="AK309" s="1" t="str">
        <f t="shared" si="48"/>
        <v>MLUKS WAKMET Bodzanów</v>
      </c>
      <c r="AL309" s="1" t="str">
        <f t="shared" si="54"/>
        <v>OPO</v>
      </c>
    </row>
    <row r="310" spans="1:38" ht="15.75">
      <c r="A310" s="8" t="s">
        <v>1767</v>
      </c>
      <c r="B310" s="16">
        <v>51509</v>
      </c>
      <c r="C310" s="2">
        <v>666</v>
      </c>
      <c r="D310" s="105" t="s">
        <v>1768</v>
      </c>
      <c r="E310" s="106">
        <v>43690</v>
      </c>
      <c r="F310" s="3" t="s">
        <v>1</v>
      </c>
      <c r="G310" s="6" t="s">
        <v>1756</v>
      </c>
      <c r="H310" s="16">
        <v>2006</v>
      </c>
      <c r="I310" s="2" t="s">
        <v>126</v>
      </c>
      <c r="J310" s="107" t="str">
        <f t="shared" si="45"/>
        <v>"LZS Zakrzów"</v>
      </c>
      <c r="K310" s="107" t="str">
        <f t="shared" si="46"/>
        <v>"LZS Zakrzów"</v>
      </c>
      <c r="L310" s="5" t="s">
        <v>126</v>
      </c>
      <c r="N310" s="19" t="s">
        <v>1003</v>
      </c>
      <c r="O310" s="19">
        <v>6008</v>
      </c>
      <c r="P310" s="19" t="s">
        <v>1</v>
      </c>
      <c r="Q310" s="19" t="s">
        <v>964</v>
      </c>
      <c r="R310" s="19">
        <v>45111</v>
      </c>
      <c r="S310" s="19" t="s">
        <v>127</v>
      </c>
      <c r="T310" s="19" t="s">
        <v>475</v>
      </c>
      <c r="U310" s="19" t="s">
        <v>241</v>
      </c>
      <c r="V310" s="19">
        <v>2002</v>
      </c>
      <c r="W310" s="19" t="s">
        <v>1</v>
      </c>
      <c r="X310" s="19" t="s">
        <v>24</v>
      </c>
      <c r="Y310" s="19" t="s">
        <v>126</v>
      </c>
      <c r="AA310" s="1" t="str">
        <f t="shared" si="47"/>
        <v>Olczyk Michał</v>
      </c>
      <c r="AB310" s="1">
        <f t="shared" si="49"/>
        <v>45111</v>
      </c>
      <c r="AC310" s="1">
        <f t="shared" si="50"/>
        <v>6008</v>
      </c>
      <c r="AD310" s="1" t="str">
        <f t="shared" si="51"/>
        <v>2018/2019</v>
      </c>
      <c r="AE310" s="1" t="str">
        <f t="shared" si="52"/>
        <v>2018-09-05</v>
      </c>
      <c r="AF310" s="1">
        <f t="shared" si="52"/>
        <v>45111</v>
      </c>
      <c r="AG310" s="1" t="str">
        <f t="shared" si="53"/>
        <v>M</v>
      </c>
      <c r="AH310" s="1">
        <f t="shared" si="55"/>
        <v>2002</v>
      </c>
      <c r="AI310" s="1" t="str">
        <f t="shared" si="55"/>
        <v>M</v>
      </c>
      <c r="AJ310" s="1" t="str">
        <f t="shared" si="55"/>
        <v>MLUKS WAKMET Bodzanów</v>
      </c>
      <c r="AK310" s="1" t="str">
        <f t="shared" si="48"/>
        <v>MLUKS WAKMET Bodzanów</v>
      </c>
      <c r="AL310" s="1" t="str">
        <f t="shared" si="54"/>
        <v>OPO</v>
      </c>
    </row>
    <row r="311" spans="1:38" ht="15.75">
      <c r="A311" s="8" t="s">
        <v>1769</v>
      </c>
      <c r="B311" s="16">
        <v>51508</v>
      </c>
      <c r="C311" s="2">
        <v>665</v>
      </c>
      <c r="D311" s="105" t="s">
        <v>1770</v>
      </c>
      <c r="E311" s="106">
        <v>43690</v>
      </c>
      <c r="F311" s="3" t="s">
        <v>1</v>
      </c>
      <c r="G311" s="6" t="s">
        <v>1756</v>
      </c>
      <c r="H311" s="16">
        <v>2007</v>
      </c>
      <c r="I311" s="2" t="s">
        <v>126</v>
      </c>
      <c r="J311" s="107" t="str">
        <f t="shared" si="45"/>
        <v>"LZS Zakrzów"</v>
      </c>
      <c r="K311" s="107" t="str">
        <f t="shared" si="46"/>
        <v>"LZS Zakrzów"</v>
      </c>
      <c r="L311" s="5" t="s">
        <v>126</v>
      </c>
      <c r="N311" s="19" t="s">
        <v>1008</v>
      </c>
      <c r="O311" s="19">
        <v>6475</v>
      </c>
      <c r="P311" s="19" t="s">
        <v>1006</v>
      </c>
      <c r="Q311" s="19" t="s">
        <v>1005</v>
      </c>
      <c r="R311" s="19">
        <v>32271</v>
      </c>
      <c r="S311" s="19" t="s">
        <v>127</v>
      </c>
      <c r="T311" s="19" t="s">
        <v>1009</v>
      </c>
      <c r="U311" s="19" t="s">
        <v>334</v>
      </c>
      <c r="V311" s="19">
        <v>1998</v>
      </c>
      <c r="W311" s="19" t="s">
        <v>1</v>
      </c>
      <c r="X311" s="19" t="s">
        <v>1007</v>
      </c>
      <c r="Y311" s="19" t="s">
        <v>126</v>
      </c>
      <c r="AA311" s="1" t="str">
        <f t="shared" si="47"/>
        <v>Połoszczański Dawid</v>
      </c>
      <c r="AB311" s="1">
        <f t="shared" si="49"/>
        <v>32271</v>
      </c>
      <c r="AC311" s="1">
        <f t="shared" si="50"/>
        <v>6475</v>
      </c>
      <c r="AD311" s="1" t="str">
        <f t="shared" si="51"/>
        <v>2018/2019</v>
      </c>
      <c r="AE311" s="1" t="str">
        <f t="shared" si="52"/>
        <v>2018-08-24</v>
      </c>
      <c r="AF311" s="1">
        <f t="shared" si="52"/>
        <v>32271</v>
      </c>
      <c r="AG311" s="1" t="str">
        <f t="shared" si="53"/>
        <v>N</v>
      </c>
      <c r="AH311" s="1">
        <f t="shared" si="55"/>
        <v>1998</v>
      </c>
      <c r="AI311" s="1" t="str">
        <f t="shared" si="55"/>
        <v>M</v>
      </c>
      <c r="AJ311" s="1" t="str">
        <f t="shared" si="55"/>
        <v>niestowarzyszony - woj. opolskie</v>
      </c>
      <c r="AK311" s="1" t="str">
        <f t="shared" si="48"/>
        <v>niestowarzyszony - woj. opolskie</v>
      </c>
      <c r="AL311" s="1" t="str">
        <f t="shared" si="54"/>
        <v>OPO</v>
      </c>
    </row>
    <row r="312" spans="1:38" ht="15.75">
      <c r="A312" s="8" t="s">
        <v>1771</v>
      </c>
      <c r="B312" s="16">
        <v>51507</v>
      </c>
      <c r="C312" s="2">
        <v>664</v>
      </c>
      <c r="D312" s="105" t="s">
        <v>1772</v>
      </c>
      <c r="E312" s="106">
        <v>43690</v>
      </c>
      <c r="F312" s="3" t="s">
        <v>1</v>
      </c>
      <c r="G312" s="6" t="s">
        <v>1756</v>
      </c>
      <c r="H312" s="16">
        <v>2008</v>
      </c>
      <c r="I312" s="2" t="s">
        <v>126</v>
      </c>
      <c r="J312" s="107" t="str">
        <f t="shared" si="45"/>
        <v>"LZS Zakrzów"</v>
      </c>
      <c r="K312" s="107" t="str">
        <f t="shared" si="46"/>
        <v>"LZS Zakrzów"</v>
      </c>
      <c r="L312" s="5" t="s">
        <v>126</v>
      </c>
      <c r="N312" s="19" t="s">
        <v>1011</v>
      </c>
      <c r="O312" s="19">
        <v>7093</v>
      </c>
      <c r="P312" s="19" t="s">
        <v>1006</v>
      </c>
      <c r="Q312" s="19" t="s">
        <v>890</v>
      </c>
      <c r="R312" s="19">
        <v>29055</v>
      </c>
      <c r="S312" s="19" t="s">
        <v>127</v>
      </c>
      <c r="T312" s="19" t="s">
        <v>1012</v>
      </c>
      <c r="U312" s="19" t="s">
        <v>244</v>
      </c>
      <c r="V312" s="19">
        <v>1998</v>
      </c>
      <c r="W312" s="19" t="s">
        <v>1</v>
      </c>
      <c r="X312" s="19" t="s">
        <v>1007</v>
      </c>
      <c r="Y312" s="19" t="s">
        <v>126</v>
      </c>
      <c r="AA312" s="1" t="str">
        <f t="shared" si="47"/>
        <v>Gamrot Patryk</v>
      </c>
      <c r="AB312" s="1">
        <f t="shared" si="49"/>
        <v>29055</v>
      </c>
      <c r="AC312" s="1">
        <f t="shared" si="50"/>
        <v>7093</v>
      </c>
      <c r="AD312" s="1" t="str">
        <f t="shared" si="51"/>
        <v>2018/2019</v>
      </c>
      <c r="AE312" s="1" t="str">
        <f t="shared" si="52"/>
        <v>2018-09-04</v>
      </c>
      <c r="AF312" s="1">
        <f t="shared" si="52"/>
        <v>29055</v>
      </c>
      <c r="AG312" s="1" t="str">
        <f t="shared" si="53"/>
        <v>N</v>
      </c>
      <c r="AH312" s="1">
        <f t="shared" si="55"/>
        <v>1998</v>
      </c>
      <c r="AI312" s="1" t="str">
        <f t="shared" si="55"/>
        <v>M</v>
      </c>
      <c r="AJ312" s="1" t="str">
        <f t="shared" si="55"/>
        <v>niestowarzyszony - woj. opolskie</v>
      </c>
      <c r="AK312" s="1" t="str">
        <f t="shared" si="48"/>
        <v>niestowarzyszony - woj. opolskie</v>
      </c>
      <c r="AL312" s="1" t="str">
        <f t="shared" si="54"/>
        <v>OPO</v>
      </c>
    </row>
    <row r="313" spans="1:38" ht="15.75">
      <c r="A313" s="8" t="s">
        <v>390</v>
      </c>
      <c r="B313" s="16">
        <v>47015</v>
      </c>
      <c r="C313" s="2">
        <v>663</v>
      </c>
      <c r="D313" s="105" t="s">
        <v>1773</v>
      </c>
      <c r="E313" s="106">
        <v>43690</v>
      </c>
      <c r="F313" s="3" t="s">
        <v>1</v>
      </c>
      <c r="G313" s="6" t="s">
        <v>1756</v>
      </c>
      <c r="H313" s="16">
        <v>2003</v>
      </c>
      <c r="I313" s="2" t="s">
        <v>126</v>
      </c>
      <c r="J313" s="107" t="str">
        <f t="shared" si="45"/>
        <v>"LZS Zakrzów"</v>
      </c>
      <c r="K313" s="107" t="str">
        <f t="shared" si="46"/>
        <v>"LZS Zakrzów"</v>
      </c>
      <c r="L313" s="5" t="s">
        <v>126</v>
      </c>
      <c r="N313" s="19" t="s">
        <v>1015</v>
      </c>
      <c r="O313" s="19">
        <v>7250</v>
      </c>
      <c r="P313" s="19" t="s">
        <v>4</v>
      </c>
      <c r="Q313" s="19" t="s">
        <v>1014</v>
      </c>
      <c r="R313" s="19">
        <v>19695</v>
      </c>
      <c r="S313" s="19" t="s">
        <v>127</v>
      </c>
      <c r="T313" s="19" t="s">
        <v>1016</v>
      </c>
      <c r="U313" s="19" t="s">
        <v>331</v>
      </c>
      <c r="V313" s="19">
        <v>1970</v>
      </c>
      <c r="W313" s="19" t="s">
        <v>1</v>
      </c>
      <c r="X313" s="19" t="s">
        <v>26</v>
      </c>
      <c r="Y313" s="19" t="s">
        <v>126</v>
      </c>
      <c r="AA313" s="1" t="str">
        <f t="shared" si="47"/>
        <v>Zenowicz Piotr</v>
      </c>
      <c r="AB313" s="1">
        <f t="shared" si="49"/>
        <v>19695</v>
      </c>
      <c r="AC313" s="1">
        <f t="shared" si="50"/>
        <v>7250</v>
      </c>
      <c r="AD313" s="1" t="str">
        <f t="shared" si="51"/>
        <v>2018/2019</v>
      </c>
      <c r="AE313" s="1" t="str">
        <f t="shared" si="52"/>
        <v>2018-09-07</v>
      </c>
      <c r="AF313" s="1">
        <f t="shared" si="52"/>
        <v>19695</v>
      </c>
      <c r="AG313" s="1" t="str">
        <f t="shared" si="53"/>
        <v>S</v>
      </c>
      <c r="AH313" s="1">
        <f t="shared" si="55"/>
        <v>1970</v>
      </c>
      <c r="AI313" s="1" t="str">
        <f t="shared" si="55"/>
        <v>M</v>
      </c>
      <c r="AJ313" s="1" t="str">
        <f t="shared" si="55"/>
        <v>SKS LUKS Nysa</v>
      </c>
      <c r="AK313" s="1" t="str">
        <f t="shared" si="48"/>
        <v>SKS LUKS Nysa</v>
      </c>
      <c r="AL313" s="1" t="str">
        <f t="shared" si="54"/>
        <v>OPO</v>
      </c>
    </row>
    <row r="314" spans="1:38" ht="15.75">
      <c r="A314" s="8" t="s">
        <v>396</v>
      </c>
      <c r="B314" s="16">
        <v>43639</v>
      </c>
      <c r="C314" s="2">
        <v>662</v>
      </c>
      <c r="D314" s="105" t="s">
        <v>1774</v>
      </c>
      <c r="E314" s="106">
        <v>43690</v>
      </c>
      <c r="F314" s="3" t="s">
        <v>1</v>
      </c>
      <c r="G314" s="15" t="s">
        <v>1756</v>
      </c>
      <c r="H314" s="16">
        <v>2003</v>
      </c>
      <c r="I314" s="2" t="s">
        <v>126</v>
      </c>
      <c r="J314" s="107" t="str">
        <f t="shared" si="45"/>
        <v>"LZS Zakrzów"</v>
      </c>
      <c r="K314" s="107" t="str">
        <f t="shared" si="46"/>
        <v>"LZS Zakrzów"</v>
      </c>
      <c r="L314" s="5" t="s">
        <v>126</v>
      </c>
      <c r="N314" s="19" t="s">
        <v>1018</v>
      </c>
      <c r="O314" s="19">
        <v>7251</v>
      </c>
      <c r="P314" s="19" t="s">
        <v>4</v>
      </c>
      <c r="Q314" s="19" t="s">
        <v>1014</v>
      </c>
      <c r="R314" s="19">
        <v>19693</v>
      </c>
      <c r="S314" s="19" t="s">
        <v>127</v>
      </c>
      <c r="T314" s="19" t="s">
        <v>1019</v>
      </c>
      <c r="U314" s="19" t="s">
        <v>168</v>
      </c>
      <c r="V314" s="19">
        <v>1970</v>
      </c>
      <c r="W314" s="19" t="s">
        <v>1</v>
      </c>
      <c r="X314" s="19" t="s">
        <v>26</v>
      </c>
      <c r="Y314" s="19" t="s">
        <v>126</v>
      </c>
      <c r="AA314" s="1" t="str">
        <f t="shared" si="47"/>
        <v>Paliwoda Andrzej</v>
      </c>
      <c r="AB314" s="1">
        <f t="shared" si="49"/>
        <v>19693</v>
      </c>
      <c r="AC314" s="1">
        <f t="shared" si="50"/>
        <v>7251</v>
      </c>
      <c r="AD314" s="1" t="str">
        <f t="shared" si="51"/>
        <v>2018/2019</v>
      </c>
      <c r="AE314" s="1" t="str">
        <f t="shared" si="52"/>
        <v>2018-09-07</v>
      </c>
      <c r="AF314" s="1">
        <f t="shared" si="52"/>
        <v>19693</v>
      </c>
      <c r="AG314" s="1" t="str">
        <f t="shared" si="53"/>
        <v>S</v>
      </c>
      <c r="AH314" s="1">
        <f t="shared" si="55"/>
        <v>1970</v>
      </c>
      <c r="AI314" s="1" t="str">
        <f t="shared" si="55"/>
        <v>M</v>
      </c>
      <c r="AJ314" s="1" t="str">
        <f t="shared" si="55"/>
        <v>SKS LUKS Nysa</v>
      </c>
      <c r="AK314" s="1" t="str">
        <f t="shared" si="48"/>
        <v>SKS LUKS Nysa</v>
      </c>
      <c r="AL314" s="1" t="str">
        <f t="shared" si="54"/>
        <v>OPO</v>
      </c>
    </row>
    <row r="315" spans="1:38" ht="15.75">
      <c r="A315" s="8" t="s">
        <v>388</v>
      </c>
      <c r="B315" s="16">
        <v>46864</v>
      </c>
      <c r="C315" s="2">
        <v>661</v>
      </c>
      <c r="D315" s="105" t="s">
        <v>1775</v>
      </c>
      <c r="E315" s="106">
        <v>43690</v>
      </c>
      <c r="F315" s="3" t="s">
        <v>1</v>
      </c>
      <c r="G315" s="6" t="s">
        <v>1756</v>
      </c>
      <c r="H315" s="16">
        <v>2005</v>
      </c>
      <c r="I315" s="2" t="s">
        <v>126</v>
      </c>
      <c r="J315" s="107" t="str">
        <f t="shared" si="45"/>
        <v>"LZS Zakrzów"</v>
      </c>
      <c r="K315" s="107" t="str">
        <f t="shared" si="46"/>
        <v>"LZS Zakrzów"</v>
      </c>
      <c r="L315" s="5" t="s">
        <v>126</v>
      </c>
      <c r="N315" s="19" t="s">
        <v>1021</v>
      </c>
      <c r="O315" s="19">
        <v>7252</v>
      </c>
      <c r="P315" s="19" t="s">
        <v>4</v>
      </c>
      <c r="Q315" s="19" t="s">
        <v>1014</v>
      </c>
      <c r="R315" s="19">
        <v>19694</v>
      </c>
      <c r="S315" s="19" t="s">
        <v>127</v>
      </c>
      <c r="T315" s="19" t="s">
        <v>1022</v>
      </c>
      <c r="U315" s="19" t="s">
        <v>992</v>
      </c>
      <c r="V315" s="19">
        <v>1966</v>
      </c>
      <c r="W315" s="19" t="s">
        <v>1</v>
      </c>
      <c r="X315" s="19" t="s">
        <v>26</v>
      </c>
      <c r="Y315" s="19" t="s">
        <v>126</v>
      </c>
      <c r="AA315" s="1" t="str">
        <f t="shared" si="47"/>
        <v>Sztaba Tadeusz</v>
      </c>
      <c r="AB315" s="1">
        <f t="shared" si="49"/>
        <v>19694</v>
      </c>
      <c r="AC315" s="1">
        <f t="shared" si="50"/>
        <v>7252</v>
      </c>
      <c r="AD315" s="1" t="str">
        <f t="shared" si="51"/>
        <v>2018/2019</v>
      </c>
      <c r="AE315" s="1" t="str">
        <f t="shared" si="52"/>
        <v>2018-09-07</v>
      </c>
      <c r="AF315" s="1">
        <f t="shared" si="52"/>
        <v>19694</v>
      </c>
      <c r="AG315" s="1" t="str">
        <f t="shared" si="53"/>
        <v>S</v>
      </c>
      <c r="AH315" s="1">
        <f t="shared" si="55"/>
        <v>1966</v>
      </c>
      <c r="AI315" s="1" t="str">
        <f t="shared" si="55"/>
        <v>M</v>
      </c>
      <c r="AJ315" s="1" t="str">
        <f t="shared" si="55"/>
        <v>SKS LUKS Nysa</v>
      </c>
      <c r="AK315" s="1" t="str">
        <f t="shared" si="48"/>
        <v>SKS LUKS Nysa</v>
      </c>
      <c r="AL315" s="1" t="str">
        <f t="shared" si="54"/>
        <v>OPO</v>
      </c>
    </row>
    <row r="316" spans="1:38" ht="15.75">
      <c r="A316" s="8" t="s">
        <v>380</v>
      </c>
      <c r="B316" s="16">
        <v>46865</v>
      </c>
      <c r="C316" s="2">
        <v>660</v>
      </c>
      <c r="D316" s="105" t="s">
        <v>1776</v>
      </c>
      <c r="E316" s="106">
        <v>43690</v>
      </c>
      <c r="F316" s="3" t="s">
        <v>1</v>
      </c>
      <c r="G316" s="6" t="s">
        <v>1756</v>
      </c>
      <c r="H316" s="16">
        <v>2004</v>
      </c>
      <c r="I316" s="2" t="s">
        <v>126</v>
      </c>
      <c r="J316" s="107" t="str">
        <f t="shared" si="45"/>
        <v>"LZS Zakrzów"</v>
      </c>
      <c r="K316" s="107" t="str">
        <f t="shared" si="46"/>
        <v>"LZS Zakrzów"</v>
      </c>
      <c r="L316" s="5" t="s">
        <v>126</v>
      </c>
      <c r="N316" s="19" t="s">
        <v>1024</v>
      </c>
      <c r="O316" s="19">
        <v>7253</v>
      </c>
      <c r="P316" s="19" t="s">
        <v>4</v>
      </c>
      <c r="Q316" s="19" t="s">
        <v>1014</v>
      </c>
      <c r="R316" s="19">
        <v>27262</v>
      </c>
      <c r="S316" s="19" t="s">
        <v>127</v>
      </c>
      <c r="T316" s="19" t="s">
        <v>1025</v>
      </c>
      <c r="U316" s="19" t="s">
        <v>313</v>
      </c>
      <c r="V316" s="19">
        <v>1965</v>
      </c>
      <c r="W316" s="19" t="s">
        <v>1</v>
      </c>
      <c r="X316" s="19" t="s">
        <v>26</v>
      </c>
      <c r="Y316" s="19" t="s">
        <v>126</v>
      </c>
      <c r="AA316" s="1" t="str">
        <f t="shared" si="47"/>
        <v>Ikoniak Artur</v>
      </c>
      <c r="AB316" s="1">
        <f t="shared" si="49"/>
        <v>27262</v>
      </c>
      <c r="AC316" s="1">
        <f t="shared" si="50"/>
        <v>7253</v>
      </c>
      <c r="AD316" s="1" t="str">
        <f t="shared" si="51"/>
        <v>2018/2019</v>
      </c>
      <c r="AE316" s="1" t="str">
        <f t="shared" si="52"/>
        <v>2018-09-07</v>
      </c>
      <c r="AF316" s="1">
        <f t="shared" si="52"/>
        <v>27262</v>
      </c>
      <c r="AG316" s="1" t="str">
        <f t="shared" si="53"/>
        <v>S</v>
      </c>
      <c r="AH316" s="1">
        <f t="shared" si="55"/>
        <v>1965</v>
      </c>
      <c r="AI316" s="1" t="str">
        <f t="shared" si="55"/>
        <v>M</v>
      </c>
      <c r="AJ316" s="1" t="str">
        <f t="shared" si="55"/>
        <v>SKS LUKS Nysa</v>
      </c>
      <c r="AK316" s="1" t="str">
        <f t="shared" si="48"/>
        <v>SKS LUKS Nysa</v>
      </c>
      <c r="AL316" s="1" t="str">
        <f t="shared" si="54"/>
        <v>OPO</v>
      </c>
    </row>
    <row r="317" spans="1:38" ht="15.75">
      <c r="A317" s="8" t="s">
        <v>373</v>
      </c>
      <c r="B317" s="16">
        <v>47013</v>
      </c>
      <c r="C317" s="2">
        <v>659</v>
      </c>
      <c r="D317" s="105" t="s">
        <v>1777</v>
      </c>
      <c r="E317" s="106">
        <v>43690</v>
      </c>
      <c r="F317" s="3" t="s">
        <v>4</v>
      </c>
      <c r="G317" s="6" t="s">
        <v>1756</v>
      </c>
      <c r="H317" s="16">
        <v>1975</v>
      </c>
      <c r="I317" s="2" t="s">
        <v>126</v>
      </c>
      <c r="J317" s="107" t="str">
        <f t="shared" si="45"/>
        <v>"LZS Zakrzów"</v>
      </c>
      <c r="K317" s="107" t="str">
        <f t="shared" si="46"/>
        <v>"LZS Zakrzów"</v>
      </c>
      <c r="L317" s="5" t="s">
        <v>126</v>
      </c>
      <c r="N317" s="19" t="s">
        <v>1027</v>
      </c>
      <c r="O317" s="19">
        <v>7254</v>
      </c>
      <c r="P317" s="19" t="s">
        <v>4</v>
      </c>
      <c r="Q317" s="19" t="s">
        <v>1014</v>
      </c>
      <c r="R317" s="19">
        <v>29877</v>
      </c>
      <c r="S317" s="19" t="s">
        <v>127</v>
      </c>
      <c r="T317" s="19" t="s">
        <v>1028</v>
      </c>
      <c r="U317" s="19" t="s">
        <v>187</v>
      </c>
      <c r="V317" s="19">
        <v>1993</v>
      </c>
      <c r="W317" s="19" t="s">
        <v>1</v>
      </c>
      <c r="X317" s="19" t="s">
        <v>26</v>
      </c>
      <c r="Y317" s="19" t="s">
        <v>126</v>
      </c>
      <c r="AA317" s="1" t="str">
        <f t="shared" si="47"/>
        <v>Kotylak Paweł</v>
      </c>
      <c r="AB317" s="1">
        <f t="shared" si="49"/>
        <v>29877</v>
      </c>
      <c r="AC317" s="1">
        <f t="shared" si="50"/>
        <v>7254</v>
      </c>
      <c r="AD317" s="1" t="str">
        <f t="shared" si="51"/>
        <v>2018/2019</v>
      </c>
      <c r="AE317" s="1" t="str">
        <f t="shared" si="52"/>
        <v>2018-09-07</v>
      </c>
      <c r="AF317" s="1">
        <f t="shared" si="52"/>
        <v>29877</v>
      </c>
      <c r="AG317" s="1" t="str">
        <f t="shared" si="53"/>
        <v>S</v>
      </c>
      <c r="AH317" s="1">
        <f t="shared" si="55"/>
        <v>1993</v>
      </c>
      <c r="AI317" s="1" t="str">
        <f t="shared" si="55"/>
        <v>M</v>
      </c>
      <c r="AJ317" s="1" t="str">
        <f t="shared" si="55"/>
        <v>SKS LUKS Nysa</v>
      </c>
      <c r="AK317" s="1" t="str">
        <f t="shared" si="48"/>
        <v>SKS LUKS Nysa</v>
      </c>
      <c r="AL317" s="1" t="str">
        <f t="shared" si="54"/>
        <v>OPO</v>
      </c>
    </row>
    <row r="318" spans="1:38" ht="15.75">
      <c r="A318" s="8" t="s">
        <v>383</v>
      </c>
      <c r="B318" s="16">
        <v>43640</v>
      </c>
      <c r="C318" s="2">
        <v>658</v>
      </c>
      <c r="D318" s="105" t="s">
        <v>1778</v>
      </c>
      <c r="E318" s="106">
        <v>43690</v>
      </c>
      <c r="F318" s="3" t="s">
        <v>4</v>
      </c>
      <c r="G318" s="6" t="s">
        <v>1756</v>
      </c>
      <c r="H318" s="16">
        <v>2001</v>
      </c>
      <c r="I318" s="2" t="s">
        <v>126</v>
      </c>
      <c r="J318" s="107" t="str">
        <f t="shared" si="45"/>
        <v>"LZS Zakrzów"</v>
      </c>
      <c r="K318" s="107" t="str">
        <f t="shared" si="46"/>
        <v>"LZS Zakrzów"</v>
      </c>
      <c r="L318" s="5" t="s">
        <v>126</v>
      </c>
      <c r="N318" s="19" t="s">
        <v>1029</v>
      </c>
      <c r="O318" s="19">
        <v>7255</v>
      </c>
      <c r="P318" s="19" t="s">
        <v>4</v>
      </c>
      <c r="Q318" s="19" t="s">
        <v>1014</v>
      </c>
      <c r="R318" s="19">
        <v>50053</v>
      </c>
      <c r="S318" s="19" t="s">
        <v>127</v>
      </c>
      <c r="T318" s="19" t="s">
        <v>1030</v>
      </c>
      <c r="U318" s="19" t="s">
        <v>303</v>
      </c>
      <c r="V318" s="19">
        <v>1972</v>
      </c>
      <c r="W318" s="19" t="s">
        <v>1</v>
      </c>
      <c r="X318" s="19" t="s">
        <v>26</v>
      </c>
      <c r="Y318" s="19" t="s">
        <v>126</v>
      </c>
      <c r="AA318" s="1" t="str">
        <f t="shared" si="47"/>
        <v>Pietrzyk Jan</v>
      </c>
      <c r="AB318" s="1">
        <f t="shared" si="49"/>
        <v>50053</v>
      </c>
      <c r="AC318" s="1">
        <f t="shared" si="50"/>
        <v>7255</v>
      </c>
      <c r="AD318" s="1" t="str">
        <f t="shared" si="51"/>
        <v>2018/2019</v>
      </c>
      <c r="AE318" s="1" t="str">
        <f t="shared" si="52"/>
        <v>2018-09-07</v>
      </c>
      <c r="AF318" s="1">
        <f t="shared" si="52"/>
        <v>50053</v>
      </c>
      <c r="AG318" s="1" t="str">
        <f t="shared" si="53"/>
        <v>S</v>
      </c>
      <c r="AH318" s="1">
        <f t="shared" si="55"/>
        <v>1972</v>
      </c>
      <c r="AI318" s="1" t="str">
        <f t="shared" si="55"/>
        <v>M</v>
      </c>
      <c r="AJ318" s="1" t="str">
        <f t="shared" si="55"/>
        <v>SKS LUKS Nysa</v>
      </c>
      <c r="AK318" s="1" t="str">
        <f t="shared" si="48"/>
        <v>SKS LUKS Nysa</v>
      </c>
      <c r="AL318" s="1" t="str">
        <f t="shared" si="54"/>
        <v>OPO</v>
      </c>
    </row>
    <row r="319" spans="1:38" ht="15.75">
      <c r="A319" s="8" t="s">
        <v>376</v>
      </c>
      <c r="B319" s="16">
        <v>47014</v>
      </c>
      <c r="C319" s="2">
        <v>657</v>
      </c>
      <c r="D319" s="105" t="s">
        <v>1779</v>
      </c>
      <c r="E319" s="106">
        <v>43690</v>
      </c>
      <c r="F319" s="3" t="s">
        <v>4</v>
      </c>
      <c r="G319" s="6" t="s">
        <v>1756</v>
      </c>
      <c r="H319" s="16">
        <v>1992</v>
      </c>
      <c r="I319" s="2" t="s">
        <v>126</v>
      </c>
      <c r="J319" s="107" t="str">
        <f t="shared" si="45"/>
        <v>"LZS Zakrzów"</v>
      </c>
      <c r="K319" s="107" t="str">
        <f t="shared" si="46"/>
        <v>"LZS Zakrzów"</v>
      </c>
      <c r="L319" s="5" t="s">
        <v>126</v>
      </c>
      <c r="N319" s="19" t="s">
        <v>1031</v>
      </c>
      <c r="O319" s="19">
        <v>7256</v>
      </c>
      <c r="P319" s="19" t="s">
        <v>4</v>
      </c>
      <c r="Q319" s="19" t="s">
        <v>1014</v>
      </c>
      <c r="R319" s="19">
        <v>907</v>
      </c>
      <c r="S319" s="19" t="s">
        <v>127</v>
      </c>
      <c r="T319" s="19" t="s">
        <v>1032</v>
      </c>
      <c r="U319" s="19" t="s">
        <v>193</v>
      </c>
      <c r="V319" s="19">
        <v>1974</v>
      </c>
      <c r="W319" s="19" t="s">
        <v>1</v>
      </c>
      <c r="X319" s="19" t="s">
        <v>26</v>
      </c>
      <c r="Y319" s="19" t="s">
        <v>126</v>
      </c>
      <c r="AA319" s="1" t="str">
        <f t="shared" si="47"/>
        <v>Girulski Robert</v>
      </c>
      <c r="AB319" s="1">
        <f t="shared" si="49"/>
        <v>907</v>
      </c>
      <c r="AC319" s="1">
        <f t="shared" si="50"/>
        <v>7256</v>
      </c>
      <c r="AD319" s="1" t="str">
        <f t="shared" si="51"/>
        <v>2018/2019</v>
      </c>
      <c r="AE319" s="1" t="str">
        <f t="shared" si="52"/>
        <v>2018-09-07</v>
      </c>
      <c r="AF319" s="1">
        <f t="shared" si="52"/>
        <v>907</v>
      </c>
      <c r="AG319" s="1" t="str">
        <f t="shared" si="53"/>
        <v>S</v>
      </c>
      <c r="AH319" s="1">
        <f t="shared" si="55"/>
        <v>1974</v>
      </c>
      <c r="AI319" s="1" t="str">
        <f t="shared" si="55"/>
        <v>M</v>
      </c>
      <c r="AJ319" s="1" t="str">
        <f t="shared" si="55"/>
        <v>SKS LUKS Nysa</v>
      </c>
      <c r="AK319" s="1" t="str">
        <f t="shared" si="48"/>
        <v>SKS LUKS Nysa</v>
      </c>
      <c r="AL319" s="1" t="str">
        <f t="shared" si="54"/>
        <v>OPO</v>
      </c>
    </row>
    <row r="320" spans="1:38" ht="15.75">
      <c r="A320" s="8" t="s">
        <v>1237</v>
      </c>
      <c r="B320" s="16">
        <v>2287</v>
      </c>
      <c r="C320" s="2">
        <v>634</v>
      </c>
      <c r="D320" s="105" t="s">
        <v>1780</v>
      </c>
      <c r="E320" s="106">
        <v>43690</v>
      </c>
      <c r="F320" s="3" t="s">
        <v>4</v>
      </c>
      <c r="G320" s="6" t="s">
        <v>1781</v>
      </c>
      <c r="H320" s="16">
        <v>1981</v>
      </c>
      <c r="I320" s="2" t="s">
        <v>126</v>
      </c>
      <c r="J320" s="107" t="str">
        <f t="shared" si="45"/>
        <v>"DOKIS Dobrodzień"</v>
      </c>
      <c r="K320" s="107" t="str">
        <f t="shared" si="46"/>
        <v>"DOKIS Dobrodzień"</v>
      </c>
      <c r="L320" s="5" t="s">
        <v>126</v>
      </c>
      <c r="N320" s="19" t="s">
        <v>1033</v>
      </c>
      <c r="O320" s="19">
        <v>7257</v>
      </c>
      <c r="P320" s="19" t="s">
        <v>1</v>
      </c>
      <c r="Q320" s="19" t="s">
        <v>1014</v>
      </c>
      <c r="R320" s="19">
        <v>50054</v>
      </c>
      <c r="S320" s="19"/>
      <c r="T320" s="19" t="s">
        <v>1034</v>
      </c>
      <c r="U320" s="19" t="s">
        <v>187</v>
      </c>
      <c r="V320" s="19">
        <v>2001</v>
      </c>
      <c r="W320" s="19" t="s">
        <v>1</v>
      </c>
      <c r="X320" s="19" t="s">
        <v>26</v>
      </c>
      <c r="Y320" s="19" t="s">
        <v>126</v>
      </c>
      <c r="AA320" s="1" t="str">
        <f t="shared" si="47"/>
        <v>Basak Paweł</v>
      </c>
      <c r="AB320" s="1">
        <f t="shared" si="49"/>
        <v>50054</v>
      </c>
      <c r="AC320" s="1">
        <f t="shared" si="50"/>
        <v>7257</v>
      </c>
      <c r="AD320" s="1" t="str">
        <f t="shared" si="51"/>
        <v>2018/2019</v>
      </c>
      <c r="AE320" s="1" t="str">
        <f t="shared" si="52"/>
        <v>2018-09-07</v>
      </c>
      <c r="AF320" s="1">
        <f t="shared" si="52"/>
        <v>50054</v>
      </c>
      <c r="AG320" s="1" t="str">
        <f t="shared" si="53"/>
        <v>M</v>
      </c>
      <c r="AH320" s="1">
        <f t="shared" si="55"/>
        <v>2001</v>
      </c>
      <c r="AI320" s="1" t="str">
        <f t="shared" si="55"/>
        <v>M</v>
      </c>
      <c r="AJ320" s="1" t="str">
        <f t="shared" si="55"/>
        <v>SKS LUKS Nysa</v>
      </c>
      <c r="AK320" s="1" t="str">
        <f t="shared" si="48"/>
        <v>SKS LUKS Nysa</v>
      </c>
      <c r="AL320" s="1" t="str">
        <f t="shared" si="54"/>
        <v>OPO</v>
      </c>
    </row>
    <row r="321" spans="1:38" ht="15.75">
      <c r="A321" s="8" t="s">
        <v>1225</v>
      </c>
      <c r="B321" s="16">
        <v>50436</v>
      </c>
      <c r="C321" s="2">
        <v>633</v>
      </c>
      <c r="D321" s="105" t="s">
        <v>1782</v>
      </c>
      <c r="E321" s="106">
        <v>43690</v>
      </c>
      <c r="F321" s="3" t="s">
        <v>4</v>
      </c>
      <c r="G321" s="6" t="s">
        <v>1781</v>
      </c>
      <c r="H321" s="16">
        <v>1980</v>
      </c>
      <c r="I321" s="2" t="s">
        <v>126</v>
      </c>
      <c r="J321" s="107" t="str">
        <f t="shared" si="45"/>
        <v>"DOKIS Dobrodzień"</v>
      </c>
      <c r="K321" s="107" t="str">
        <f t="shared" si="46"/>
        <v>"DOKIS Dobrodzień"</v>
      </c>
      <c r="L321" s="5" t="s">
        <v>126</v>
      </c>
      <c r="N321" s="19" t="s">
        <v>1035</v>
      </c>
      <c r="O321" s="19">
        <v>7258</v>
      </c>
      <c r="P321" s="19" t="s">
        <v>1</v>
      </c>
      <c r="Q321" s="19" t="s">
        <v>1014</v>
      </c>
      <c r="R321" s="19">
        <v>50055</v>
      </c>
      <c r="S321" s="19"/>
      <c r="T321" s="19" t="s">
        <v>1036</v>
      </c>
      <c r="U321" s="19" t="s">
        <v>300</v>
      </c>
      <c r="V321" s="19">
        <v>2002</v>
      </c>
      <c r="W321" s="19" t="s">
        <v>1</v>
      </c>
      <c r="X321" s="19" t="s">
        <v>26</v>
      </c>
      <c r="Y321" s="19" t="s">
        <v>126</v>
      </c>
      <c r="AA321" s="1" t="str">
        <f t="shared" si="47"/>
        <v>Kowol Mateusz</v>
      </c>
      <c r="AB321" s="1">
        <f t="shared" si="49"/>
        <v>50055</v>
      </c>
      <c r="AC321" s="1">
        <f t="shared" si="50"/>
        <v>7258</v>
      </c>
      <c r="AD321" s="1" t="str">
        <f t="shared" si="51"/>
        <v>2018/2019</v>
      </c>
      <c r="AE321" s="1" t="str">
        <f t="shared" si="52"/>
        <v>2018-09-07</v>
      </c>
      <c r="AF321" s="1">
        <f t="shared" si="52"/>
        <v>50055</v>
      </c>
      <c r="AG321" s="1" t="str">
        <f t="shared" si="53"/>
        <v>M</v>
      </c>
      <c r="AH321" s="1">
        <f t="shared" si="55"/>
        <v>2002</v>
      </c>
      <c r="AI321" s="1" t="str">
        <f t="shared" si="55"/>
        <v>M</v>
      </c>
      <c r="AJ321" s="1" t="str">
        <f t="shared" si="55"/>
        <v>SKS LUKS Nysa</v>
      </c>
      <c r="AK321" s="1" t="str">
        <f t="shared" si="48"/>
        <v>SKS LUKS Nysa</v>
      </c>
      <c r="AL321" s="1" t="str">
        <f t="shared" si="54"/>
        <v>OPO</v>
      </c>
    </row>
    <row r="322" spans="1:38" ht="15.75">
      <c r="A322" s="8" t="s">
        <v>1234</v>
      </c>
      <c r="B322" s="16">
        <v>12679</v>
      </c>
      <c r="C322" s="2">
        <v>632</v>
      </c>
      <c r="D322" s="105" t="s">
        <v>1783</v>
      </c>
      <c r="E322" s="106">
        <v>43690</v>
      </c>
      <c r="F322" s="3" t="s">
        <v>4</v>
      </c>
      <c r="G322" s="6" t="s">
        <v>1781</v>
      </c>
      <c r="H322" s="16">
        <v>1985</v>
      </c>
      <c r="I322" s="2" t="s">
        <v>126</v>
      </c>
      <c r="J322" s="107" t="str">
        <f t="shared" si="45"/>
        <v>"DOKIS Dobrodzień"</v>
      </c>
      <c r="K322" s="107" t="str">
        <f t="shared" si="46"/>
        <v>"DOKIS Dobrodzień"</v>
      </c>
      <c r="L322" s="5" t="s">
        <v>126</v>
      </c>
      <c r="N322" s="19" t="s">
        <v>1037</v>
      </c>
      <c r="O322" s="19">
        <v>7259</v>
      </c>
      <c r="P322" s="19" t="s">
        <v>1</v>
      </c>
      <c r="Q322" s="19" t="s">
        <v>1014</v>
      </c>
      <c r="R322" s="19">
        <v>50056</v>
      </c>
      <c r="S322" s="19"/>
      <c r="T322" s="19" t="s">
        <v>1038</v>
      </c>
      <c r="U322" s="19" t="s">
        <v>209</v>
      </c>
      <c r="V322" s="19">
        <v>2001</v>
      </c>
      <c r="W322" s="19" t="s">
        <v>1</v>
      </c>
      <c r="X322" s="19" t="s">
        <v>26</v>
      </c>
      <c r="Y322" s="19" t="s">
        <v>126</v>
      </c>
      <c r="AA322" s="1" t="str">
        <f t="shared" si="47"/>
        <v>Pohl Grzegorz</v>
      </c>
      <c r="AB322" s="1">
        <f t="shared" si="49"/>
        <v>50056</v>
      </c>
      <c r="AC322" s="1">
        <f t="shared" si="50"/>
        <v>7259</v>
      </c>
      <c r="AD322" s="1" t="str">
        <f t="shared" si="51"/>
        <v>2018/2019</v>
      </c>
      <c r="AE322" s="1" t="str">
        <f t="shared" si="52"/>
        <v>2018-09-07</v>
      </c>
      <c r="AF322" s="1">
        <f t="shared" si="52"/>
        <v>50056</v>
      </c>
      <c r="AG322" s="1" t="str">
        <f t="shared" si="53"/>
        <v>M</v>
      </c>
      <c r="AH322" s="1">
        <f t="shared" si="55"/>
        <v>2001</v>
      </c>
      <c r="AI322" s="1" t="str">
        <f t="shared" si="55"/>
        <v>M</v>
      </c>
      <c r="AJ322" s="1" t="str">
        <f t="shared" si="55"/>
        <v>SKS LUKS Nysa</v>
      </c>
      <c r="AK322" s="1" t="str">
        <f t="shared" si="48"/>
        <v>SKS LUKS Nysa</v>
      </c>
      <c r="AL322" s="1" t="str">
        <f t="shared" si="54"/>
        <v>OPO</v>
      </c>
    </row>
    <row r="323" spans="1:38" ht="15.75">
      <c r="A323" s="8" t="s">
        <v>1231</v>
      </c>
      <c r="B323" s="16">
        <v>27740</v>
      </c>
      <c r="C323" s="2">
        <v>631</v>
      </c>
      <c r="D323" s="105" t="s">
        <v>1784</v>
      </c>
      <c r="E323" s="106">
        <v>43690</v>
      </c>
      <c r="F323" s="3" t="s">
        <v>4</v>
      </c>
      <c r="G323" s="6" t="s">
        <v>1781</v>
      </c>
      <c r="H323" s="16">
        <v>1982</v>
      </c>
      <c r="I323" s="2" t="s">
        <v>126</v>
      </c>
      <c r="J323" s="107" t="str">
        <f t="shared" si="45"/>
        <v>"DOKIS Dobrodzień"</v>
      </c>
      <c r="K323" s="107" t="str">
        <f t="shared" si="46"/>
        <v>"DOKIS Dobrodzień"</v>
      </c>
      <c r="L323" s="5" t="s">
        <v>126</v>
      </c>
      <c r="N323" s="19" t="s">
        <v>1039</v>
      </c>
      <c r="O323" s="19">
        <v>7260</v>
      </c>
      <c r="P323" s="19" t="s">
        <v>1</v>
      </c>
      <c r="Q323" s="19" t="s">
        <v>1014</v>
      </c>
      <c r="R323" s="19">
        <v>50057</v>
      </c>
      <c r="S323" s="19"/>
      <c r="T323" s="19" t="s">
        <v>1040</v>
      </c>
      <c r="U323" s="19" t="s">
        <v>364</v>
      </c>
      <c r="V323" s="19">
        <v>2001</v>
      </c>
      <c r="W323" s="19" t="s">
        <v>1</v>
      </c>
      <c r="X323" s="19" t="s">
        <v>26</v>
      </c>
      <c r="Y323" s="19" t="s">
        <v>126</v>
      </c>
      <c r="AA323" s="1" t="str">
        <f t="shared" si="47"/>
        <v>Mikosz Sebastian</v>
      </c>
      <c r="AB323" s="1">
        <f t="shared" si="49"/>
        <v>50057</v>
      </c>
      <c r="AC323" s="1">
        <f t="shared" si="50"/>
        <v>7260</v>
      </c>
      <c r="AD323" s="1" t="str">
        <f t="shared" si="51"/>
        <v>2018/2019</v>
      </c>
      <c r="AE323" s="1" t="str">
        <f t="shared" si="52"/>
        <v>2018-09-07</v>
      </c>
      <c r="AF323" s="1">
        <f t="shared" si="52"/>
        <v>50057</v>
      </c>
      <c r="AG323" s="1" t="str">
        <f t="shared" si="53"/>
        <v>M</v>
      </c>
      <c r="AH323" s="1">
        <f t="shared" si="55"/>
        <v>2001</v>
      </c>
      <c r="AI323" s="1" t="str">
        <f t="shared" si="55"/>
        <v>M</v>
      </c>
      <c r="AJ323" s="1" t="str">
        <f t="shared" si="55"/>
        <v>SKS LUKS Nysa</v>
      </c>
      <c r="AK323" s="1" t="str">
        <f t="shared" si="48"/>
        <v>SKS LUKS Nysa</v>
      </c>
      <c r="AL323" s="1" t="str">
        <f t="shared" si="54"/>
        <v>OPO</v>
      </c>
    </row>
    <row r="324" spans="1:38" ht="15.75">
      <c r="A324" s="8" t="s">
        <v>1228</v>
      </c>
      <c r="B324" s="16">
        <v>45440</v>
      </c>
      <c r="C324" s="2">
        <v>630</v>
      </c>
      <c r="D324" s="105" t="s">
        <v>1785</v>
      </c>
      <c r="E324" s="106">
        <v>43690</v>
      </c>
      <c r="F324" s="3" t="s">
        <v>4</v>
      </c>
      <c r="G324" s="6" t="s">
        <v>1781</v>
      </c>
      <c r="H324" s="16">
        <v>1958</v>
      </c>
      <c r="I324" s="2" t="s">
        <v>126</v>
      </c>
      <c r="J324" s="107" t="str">
        <f t="shared" ref="J324:J387" si="56">G324</f>
        <v>"DOKIS Dobrodzień"</v>
      </c>
      <c r="K324" s="107" t="str">
        <f t="shared" ref="K324:K387" si="57">G324</f>
        <v>"DOKIS Dobrodzień"</v>
      </c>
      <c r="L324" s="5" t="s">
        <v>126</v>
      </c>
      <c r="N324" s="19" t="s">
        <v>1042</v>
      </c>
      <c r="O324" s="19">
        <v>7267</v>
      </c>
      <c r="P324" s="19" t="s">
        <v>4</v>
      </c>
      <c r="Q324" s="19" t="s">
        <v>1014</v>
      </c>
      <c r="R324" s="19">
        <v>39689</v>
      </c>
      <c r="S324" s="19" t="s">
        <v>127</v>
      </c>
      <c r="T324" s="19" t="s">
        <v>1043</v>
      </c>
      <c r="U324" s="19" t="s">
        <v>527</v>
      </c>
      <c r="V324" s="19">
        <v>1999</v>
      </c>
      <c r="W324" s="19" t="s">
        <v>1</v>
      </c>
      <c r="X324" s="19" t="s">
        <v>27</v>
      </c>
      <c r="Y324" s="19" t="s">
        <v>126</v>
      </c>
      <c r="AA324" s="1" t="str">
        <f t="shared" ref="AA324:AA387" si="58">CONCATENATE(T324," ",U324)</f>
        <v>Czernous Janusz</v>
      </c>
      <c r="AB324" s="1">
        <f t="shared" si="49"/>
        <v>39689</v>
      </c>
      <c r="AC324" s="1">
        <f t="shared" si="50"/>
        <v>7267</v>
      </c>
      <c r="AD324" s="1" t="str">
        <f t="shared" si="51"/>
        <v>2018/2019</v>
      </c>
      <c r="AE324" s="1" t="str">
        <f t="shared" si="52"/>
        <v>2018-09-07</v>
      </c>
      <c r="AF324" s="1">
        <f t="shared" si="52"/>
        <v>39689</v>
      </c>
      <c r="AG324" s="1" t="str">
        <f t="shared" si="53"/>
        <v>S</v>
      </c>
      <c r="AH324" s="1">
        <f t="shared" si="55"/>
        <v>1999</v>
      </c>
      <c r="AI324" s="1" t="str">
        <f t="shared" si="55"/>
        <v>M</v>
      </c>
      <c r="AJ324" s="1" t="str">
        <f t="shared" si="55"/>
        <v>STS GMINA Strzelce Opolskie</v>
      </c>
      <c r="AK324" s="1" t="str">
        <f t="shared" ref="AK324:AK387" si="59">AJ324</f>
        <v>STS GMINA Strzelce Opolskie</v>
      </c>
      <c r="AL324" s="1" t="str">
        <f t="shared" si="54"/>
        <v>OPO</v>
      </c>
    </row>
    <row r="325" spans="1:38" ht="15.75">
      <c r="A325" s="8" t="s">
        <v>1252</v>
      </c>
      <c r="B325" s="16">
        <v>12674</v>
      </c>
      <c r="C325" s="2">
        <v>629</v>
      </c>
      <c r="D325" s="105" t="s">
        <v>1786</v>
      </c>
      <c r="E325" s="106">
        <v>43690</v>
      </c>
      <c r="F325" s="3" t="s">
        <v>4</v>
      </c>
      <c r="G325" s="6" t="s">
        <v>1781</v>
      </c>
      <c r="H325" s="16">
        <v>1991</v>
      </c>
      <c r="I325" s="2" t="s">
        <v>126</v>
      </c>
      <c r="J325" s="107" t="str">
        <f t="shared" si="56"/>
        <v>"DOKIS Dobrodzień"</v>
      </c>
      <c r="K325" s="107" t="str">
        <f t="shared" si="57"/>
        <v>"DOKIS Dobrodzień"</v>
      </c>
      <c r="L325" s="5" t="s">
        <v>126</v>
      </c>
      <c r="N325" s="19" t="s">
        <v>1045</v>
      </c>
      <c r="O325" s="19">
        <v>7268</v>
      </c>
      <c r="P325" s="19" t="s">
        <v>1</v>
      </c>
      <c r="Q325" s="19" t="s">
        <v>1014</v>
      </c>
      <c r="R325" s="19">
        <v>48647</v>
      </c>
      <c r="S325" s="19" t="s">
        <v>127</v>
      </c>
      <c r="T325" s="19" t="s">
        <v>1046</v>
      </c>
      <c r="U325" s="19" t="s">
        <v>962</v>
      </c>
      <c r="V325" s="19">
        <v>2003</v>
      </c>
      <c r="W325" s="19" t="s">
        <v>9</v>
      </c>
      <c r="X325" s="19" t="s">
        <v>27</v>
      </c>
      <c r="Y325" s="19" t="s">
        <v>126</v>
      </c>
      <c r="AA325" s="1" t="str">
        <f t="shared" si="58"/>
        <v>Biniek Alicja</v>
      </c>
      <c r="AB325" s="1">
        <f t="shared" ref="AB325:AB388" si="60">R325</f>
        <v>48647</v>
      </c>
      <c r="AC325" s="1">
        <f t="shared" ref="AC325:AC388" si="61">O325</f>
        <v>7268</v>
      </c>
      <c r="AD325" s="1" t="str">
        <f t="shared" ref="AD325:AD388" si="62">AD324</f>
        <v>2018/2019</v>
      </c>
      <c r="AE325" s="1" t="str">
        <f t="shared" ref="AE325:AF388" si="63">Q325</f>
        <v>2018-09-07</v>
      </c>
      <c r="AF325" s="1">
        <f t="shared" si="63"/>
        <v>48647</v>
      </c>
      <c r="AG325" s="1" t="str">
        <f t="shared" ref="AG325:AG388" si="64">P325</f>
        <v>M</v>
      </c>
      <c r="AH325" s="1">
        <f t="shared" si="55"/>
        <v>2003</v>
      </c>
      <c r="AI325" s="1" t="str">
        <f t="shared" si="55"/>
        <v>K</v>
      </c>
      <c r="AJ325" s="1" t="str">
        <f t="shared" si="55"/>
        <v>STS GMINA Strzelce Opolskie</v>
      </c>
      <c r="AK325" s="1" t="str">
        <f t="shared" si="59"/>
        <v>STS GMINA Strzelce Opolskie</v>
      </c>
      <c r="AL325" s="1" t="str">
        <f t="shared" ref="AL325:AL388" si="65">Y325</f>
        <v>OPO</v>
      </c>
    </row>
    <row r="326" spans="1:38" ht="15.75">
      <c r="A326" s="8" t="s">
        <v>1787</v>
      </c>
      <c r="B326" s="16">
        <v>24338</v>
      </c>
      <c r="C326" s="2">
        <v>628</v>
      </c>
      <c r="D326" s="105" t="s">
        <v>1788</v>
      </c>
      <c r="E326" s="106">
        <v>43690</v>
      </c>
      <c r="F326" s="3" t="s">
        <v>4</v>
      </c>
      <c r="G326" s="6" t="s">
        <v>1781</v>
      </c>
      <c r="H326" s="16">
        <v>1981</v>
      </c>
      <c r="I326" s="2" t="s">
        <v>126</v>
      </c>
      <c r="J326" s="107" t="str">
        <f t="shared" si="56"/>
        <v>"DOKIS Dobrodzień"</v>
      </c>
      <c r="K326" s="107" t="str">
        <f t="shared" si="57"/>
        <v>"DOKIS Dobrodzień"</v>
      </c>
      <c r="L326" s="5" t="s">
        <v>126</v>
      </c>
      <c r="N326" s="19" t="s">
        <v>1048</v>
      </c>
      <c r="O326" s="19">
        <v>7269</v>
      </c>
      <c r="P326" s="19" t="s">
        <v>4</v>
      </c>
      <c r="Q326" s="19" t="s">
        <v>1014</v>
      </c>
      <c r="R326" s="19">
        <v>26328</v>
      </c>
      <c r="S326" s="19" t="s">
        <v>127</v>
      </c>
      <c r="T326" s="19" t="s">
        <v>1049</v>
      </c>
      <c r="U326" s="19" t="s">
        <v>686</v>
      </c>
      <c r="V326" s="19">
        <v>1999</v>
      </c>
      <c r="W326" s="19" t="s">
        <v>9</v>
      </c>
      <c r="X326" s="19" t="s">
        <v>27</v>
      </c>
      <c r="Y326" s="19" t="s">
        <v>126</v>
      </c>
      <c r="AA326" s="1" t="str">
        <f t="shared" si="58"/>
        <v>Maraszkiewicz Martyna</v>
      </c>
      <c r="AB326" s="1">
        <f t="shared" si="60"/>
        <v>26328</v>
      </c>
      <c r="AC326" s="1">
        <f t="shared" si="61"/>
        <v>7269</v>
      </c>
      <c r="AD326" s="1" t="str">
        <f t="shared" si="62"/>
        <v>2018/2019</v>
      </c>
      <c r="AE326" s="1" t="str">
        <f t="shared" si="63"/>
        <v>2018-09-07</v>
      </c>
      <c r="AF326" s="1">
        <f t="shared" si="63"/>
        <v>26328</v>
      </c>
      <c r="AG326" s="1" t="str">
        <f t="shared" si="64"/>
        <v>S</v>
      </c>
      <c r="AH326" s="1">
        <f t="shared" si="55"/>
        <v>1999</v>
      </c>
      <c r="AI326" s="1" t="str">
        <f t="shared" si="55"/>
        <v>K</v>
      </c>
      <c r="AJ326" s="1" t="str">
        <f t="shared" si="55"/>
        <v>STS GMINA Strzelce Opolskie</v>
      </c>
      <c r="AK326" s="1" t="str">
        <f t="shared" si="59"/>
        <v>STS GMINA Strzelce Opolskie</v>
      </c>
      <c r="AL326" s="1" t="str">
        <f t="shared" si="65"/>
        <v>OPO</v>
      </c>
    </row>
    <row r="327" spans="1:38" ht="15.75">
      <c r="A327" s="109" t="s">
        <v>1312</v>
      </c>
      <c r="B327" s="16">
        <v>32880</v>
      </c>
      <c r="C327" s="2">
        <v>611</v>
      </c>
      <c r="D327" s="105" t="s">
        <v>1789</v>
      </c>
      <c r="E327" s="106">
        <v>43689</v>
      </c>
      <c r="F327" s="3" t="s">
        <v>4</v>
      </c>
      <c r="G327" s="6" t="s">
        <v>1790</v>
      </c>
      <c r="H327" s="110">
        <v>1998</v>
      </c>
      <c r="I327" s="15" t="s">
        <v>126</v>
      </c>
      <c r="J327" s="107" t="str">
        <f t="shared" si="56"/>
        <v>"KTS LEW Głubczyce"</v>
      </c>
      <c r="K327" s="107" t="str">
        <f t="shared" si="57"/>
        <v>"KTS LEW Głubczyce"</v>
      </c>
      <c r="L327" s="7" t="s">
        <v>126</v>
      </c>
      <c r="N327" s="19" t="s">
        <v>1051</v>
      </c>
      <c r="O327" s="19">
        <v>7270</v>
      </c>
      <c r="P327" s="19" t="s">
        <v>4</v>
      </c>
      <c r="Q327" s="19" t="s">
        <v>1014</v>
      </c>
      <c r="R327" s="19">
        <v>29033</v>
      </c>
      <c r="S327" s="19" t="s">
        <v>127</v>
      </c>
      <c r="T327" s="19" t="s">
        <v>1052</v>
      </c>
      <c r="U327" s="19" t="s">
        <v>476</v>
      </c>
      <c r="V327" s="19">
        <v>1998</v>
      </c>
      <c r="W327" s="19" t="s">
        <v>1</v>
      </c>
      <c r="X327" s="19" t="s">
        <v>27</v>
      </c>
      <c r="Y327" s="19" t="s">
        <v>126</v>
      </c>
      <c r="AA327" s="1" t="str">
        <f t="shared" si="58"/>
        <v>Gabor Wojciech</v>
      </c>
      <c r="AB327" s="1">
        <f t="shared" si="60"/>
        <v>29033</v>
      </c>
      <c r="AC327" s="1">
        <f t="shared" si="61"/>
        <v>7270</v>
      </c>
      <c r="AD327" s="1" t="str">
        <f t="shared" si="62"/>
        <v>2018/2019</v>
      </c>
      <c r="AE327" s="1" t="str">
        <f t="shared" si="63"/>
        <v>2018-09-07</v>
      </c>
      <c r="AF327" s="1">
        <f t="shared" si="63"/>
        <v>29033</v>
      </c>
      <c r="AG327" s="1" t="str">
        <f t="shared" si="64"/>
        <v>S</v>
      </c>
      <c r="AH327" s="1">
        <f t="shared" si="55"/>
        <v>1998</v>
      </c>
      <c r="AI327" s="1" t="str">
        <f t="shared" si="55"/>
        <v>M</v>
      </c>
      <c r="AJ327" s="1" t="str">
        <f t="shared" si="55"/>
        <v>STS GMINA Strzelce Opolskie</v>
      </c>
      <c r="AK327" s="1" t="str">
        <f t="shared" si="59"/>
        <v>STS GMINA Strzelce Opolskie</v>
      </c>
      <c r="AL327" s="1" t="str">
        <f t="shared" si="65"/>
        <v>OPO</v>
      </c>
    </row>
    <row r="328" spans="1:38" ht="15.75">
      <c r="A328" s="8" t="s">
        <v>273</v>
      </c>
      <c r="B328" s="16">
        <v>49300</v>
      </c>
      <c r="C328" s="2">
        <v>591</v>
      </c>
      <c r="D328" s="105" t="s">
        <v>1791</v>
      </c>
      <c r="E328" s="106">
        <v>43688</v>
      </c>
      <c r="F328" s="3" t="s">
        <v>1</v>
      </c>
      <c r="G328" s="6" t="s">
        <v>1790</v>
      </c>
      <c r="H328" s="16">
        <v>2006</v>
      </c>
      <c r="I328" s="2" t="s">
        <v>126</v>
      </c>
      <c r="J328" s="107" t="str">
        <f t="shared" si="56"/>
        <v>"KTS LEW Głubczyce"</v>
      </c>
      <c r="K328" s="107" t="str">
        <f t="shared" si="57"/>
        <v>"KTS LEW Głubczyce"</v>
      </c>
      <c r="L328" s="5" t="s">
        <v>126</v>
      </c>
      <c r="N328" s="19" t="s">
        <v>1054</v>
      </c>
      <c r="O328" s="19">
        <v>7271</v>
      </c>
      <c r="P328" s="19" t="s">
        <v>4</v>
      </c>
      <c r="Q328" s="19" t="s">
        <v>1014</v>
      </c>
      <c r="R328" s="19">
        <v>26512</v>
      </c>
      <c r="S328" s="19" t="s">
        <v>127</v>
      </c>
      <c r="T328" s="19" t="s">
        <v>1055</v>
      </c>
      <c r="U328" s="19" t="s">
        <v>1056</v>
      </c>
      <c r="V328" s="19">
        <v>2000</v>
      </c>
      <c r="W328" s="19" t="s">
        <v>9</v>
      </c>
      <c r="X328" s="19" t="s">
        <v>27</v>
      </c>
      <c r="Y328" s="19" t="s">
        <v>126</v>
      </c>
      <c r="AA328" s="1" t="str">
        <f t="shared" si="58"/>
        <v>Kała Małgorzata</v>
      </c>
      <c r="AB328" s="1">
        <f t="shared" si="60"/>
        <v>26512</v>
      </c>
      <c r="AC328" s="1">
        <f t="shared" si="61"/>
        <v>7271</v>
      </c>
      <c r="AD328" s="1" t="str">
        <f t="shared" si="62"/>
        <v>2018/2019</v>
      </c>
      <c r="AE328" s="1" t="str">
        <f t="shared" si="63"/>
        <v>2018-09-07</v>
      </c>
      <c r="AF328" s="1">
        <f t="shared" si="63"/>
        <v>26512</v>
      </c>
      <c r="AG328" s="1" t="str">
        <f t="shared" si="64"/>
        <v>S</v>
      </c>
      <c r="AH328" s="1">
        <f t="shared" si="55"/>
        <v>2000</v>
      </c>
      <c r="AI328" s="1" t="str">
        <f t="shared" si="55"/>
        <v>K</v>
      </c>
      <c r="AJ328" s="1" t="str">
        <f t="shared" si="55"/>
        <v>STS GMINA Strzelce Opolskie</v>
      </c>
      <c r="AK328" s="1" t="str">
        <f t="shared" si="59"/>
        <v>STS GMINA Strzelce Opolskie</v>
      </c>
      <c r="AL328" s="1" t="str">
        <f t="shared" si="65"/>
        <v>OPO</v>
      </c>
    </row>
    <row r="329" spans="1:38" ht="15.75">
      <c r="A329" s="8" t="s">
        <v>276</v>
      </c>
      <c r="B329" s="16">
        <v>49301</v>
      </c>
      <c r="C329" s="2">
        <v>590</v>
      </c>
      <c r="D329" s="105" t="s">
        <v>1792</v>
      </c>
      <c r="E329" s="106">
        <v>43688</v>
      </c>
      <c r="F329" s="3" t="s">
        <v>1</v>
      </c>
      <c r="G329" s="6" t="s">
        <v>1790</v>
      </c>
      <c r="H329" s="16">
        <v>2007</v>
      </c>
      <c r="I329" s="2" t="s">
        <v>126</v>
      </c>
      <c r="J329" s="107" t="str">
        <f t="shared" si="56"/>
        <v>"KTS LEW Głubczyce"</v>
      </c>
      <c r="K329" s="107" t="str">
        <f t="shared" si="57"/>
        <v>"KTS LEW Głubczyce"</v>
      </c>
      <c r="L329" s="5" t="s">
        <v>126</v>
      </c>
      <c r="N329" s="19" t="s">
        <v>1058</v>
      </c>
      <c r="O329" s="19">
        <v>7272</v>
      </c>
      <c r="P329" s="19" t="s">
        <v>4</v>
      </c>
      <c r="Q329" s="19" t="s">
        <v>1014</v>
      </c>
      <c r="R329" s="19">
        <v>48008</v>
      </c>
      <c r="S329" s="19" t="s">
        <v>127</v>
      </c>
      <c r="T329" s="19" t="s">
        <v>1059</v>
      </c>
      <c r="U329" s="19" t="s">
        <v>434</v>
      </c>
      <c r="V329" s="19">
        <v>1961</v>
      </c>
      <c r="W329" s="19" t="s">
        <v>1</v>
      </c>
      <c r="X329" s="19" t="s">
        <v>27</v>
      </c>
      <c r="Y329" s="19" t="s">
        <v>126</v>
      </c>
      <c r="AA329" s="1" t="str">
        <f t="shared" si="58"/>
        <v>Kutek Józef</v>
      </c>
      <c r="AB329" s="1">
        <f t="shared" si="60"/>
        <v>48008</v>
      </c>
      <c r="AC329" s="1">
        <f t="shared" si="61"/>
        <v>7272</v>
      </c>
      <c r="AD329" s="1" t="str">
        <f t="shared" si="62"/>
        <v>2018/2019</v>
      </c>
      <c r="AE329" s="1" t="str">
        <f t="shared" si="63"/>
        <v>2018-09-07</v>
      </c>
      <c r="AF329" s="1">
        <f t="shared" si="63"/>
        <v>48008</v>
      </c>
      <c r="AG329" s="1" t="str">
        <f t="shared" si="64"/>
        <v>S</v>
      </c>
      <c r="AH329" s="1">
        <f t="shared" si="55"/>
        <v>1961</v>
      </c>
      <c r="AI329" s="1" t="str">
        <f t="shared" si="55"/>
        <v>M</v>
      </c>
      <c r="AJ329" s="1" t="str">
        <f t="shared" si="55"/>
        <v>STS GMINA Strzelce Opolskie</v>
      </c>
      <c r="AK329" s="1" t="str">
        <f t="shared" si="59"/>
        <v>STS GMINA Strzelce Opolskie</v>
      </c>
      <c r="AL329" s="1" t="str">
        <f t="shared" si="65"/>
        <v>OPO</v>
      </c>
    </row>
    <row r="330" spans="1:38" ht="15.75">
      <c r="A330" s="8" t="s">
        <v>293</v>
      </c>
      <c r="B330" s="16">
        <v>45952</v>
      </c>
      <c r="C330" s="2">
        <v>589</v>
      </c>
      <c r="D330" s="105" t="s">
        <v>1793</v>
      </c>
      <c r="E330" s="106">
        <v>43688</v>
      </c>
      <c r="F330" s="3" t="s">
        <v>1</v>
      </c>
      <c r="G330" s="6" t="s">
        <v>1790</v>
      </c>
      <c r="H330" s="16">
        <v>2002</v>
      </c>
      <c r="I330" s="2" t="s">
        <v>126</v>
      </c>
      <c r="J330" s="107" t="str">
        <f t="shared" si="56"/>
        <v>"KTS LEW Głubczyce"</v>
      </c>
      <c r="K330" s="107" t="str">
        <f t="shared" si="57"/>
        <v>"KTS LEW Głubczyce"</v>
      </c>
      <c r="L330" s="5" t="s">
        <v>126</v>
      </c>
      <c r="N330" s="19" t="s">
        <v>1061</v>
      </c>
      <c r="O330" s="19">
        <v>7273</v>
      </c>
      <c r="P330" s="19" t="s">
        <v>4</v>
      </c>
      <c r="Q330" s="19" t="s">
        <v>1014</v>
      </c>
      <c r="R330" s="19">
        <v>39687</v>
      </c>
      <c r="S330" s="19" t="s">
        <v>127</v>
      </c>
      <c r="T330" s="19" t="s">
        <v>1062</v>
      </c>
      <c r="U330" s="19" t="s">
        <v>434</v>
      </c>
      <c r="V330" s="19">
        <v>1961</v>
      </c>
      <c r="W330" s="19" t="s">
        <v>1</v>
      </c>
      <c r="X330" s="19" t="s">
        <v>27</v>
      </c>
      <c r="Y330" s="19" t="s">
        <v>126</v>
      </c>
      <c r="AA330" s="1" t="str">
        <f t="shared" si="58"/>
        <v>Lechowicz Józef</v>
      </c>
      <c r="AB330" s="1">
        <f t="shared" si="60"/>
        <v>39687</v>
      </c>
      <c r="AC330" s="1">
        <f t="shared" si="61"/>
        <v>7273</v>
      </c>
      <c r="AD330" s="1" t="str">
        <f t="shared" si="62"/>
        <v>2018/2019</v>
      </c>
      <c r="AE330" s="1" t="str">
        <f t="shared" si="63"/>
        <v>2018-09-07</v>
      </c>
      <c r="AF330" s="1">
        <f t="shared" si="63"/>
        <v>39687</v>
      </c>
      <c r="AG330" s="1" t="str">
        <f t="shared" si="64"/>
        <v>S</v>
      </c>
      <c r="AH330" s="1">
        <f t="shared" si="55"/>
        <v>1961</v>
      </c>
      <c r="AI330" s="1" t="str">
        <f t="shared" si="55"/>
        <v>M</v>
      </c>
      <c r="AJ330" s="1" t="str">
        <f t="shared" si="55"/>
        <v>STS GMINA Strzelce Opolskie</v>
      </c>
      <c r="AK330" s="1" t="str">
        <f t="shared" si="59"/>
        <v>STS GMINA Strzelce Opolskie</v>
      </c>
      <c r="AL330" s="1" t="str">
        <f t="shared" si="65"/>
        <v>OPO</v>
      </c>
    </row>
    <row r="331" spans="1:38" ht="15.75">
      <c r="A331" s="8" t="s">
        <v>290</v>
      </c>
      <c r="B331" s="16">
        <v>41513</v>
      </c>
      <c r="C331" s="2">
        <v>588</v>
      </c>
      <c r="D331" s="105" t="s">
        <v>1794</v>
      </c>
      <c r="E331" s="106">
        <v>43688</v>
      </c>
      <c r="F331" s="3" t="s">
        <v>1</v>
      </c>
      <c r="G331" s="6" t="s">
        <v>1790</v>
      </c>
      <c r="H331" s="16">
        <v>2002</v>
      </c>
      <c r="I331" s="2" t="s">
        <v>126</v>
      </c>
      <c r="J331" s="107" t="str">
        <f t="shared" si="56"/>
        <v>"KTS LEW Głubczyce"</v>
      </c>
      <c r="K331" s="107" t="str">
        <f t="shared" si="57"/>
        <v>"KTS LEW Głubczyce"</v>
      </c>
      <c r="L331" s="5" t="s">
        <v>126</v>
      </c>
      <c r="N331" s="19" t="s">
        <v>1064</v>
      </c>
      <c r="O331" s="19">
        <v>7274</v>
      </c>
      <c r="P331" s="19" t="s">
        <v>4</v>
      </c>
      <c r="Q331" s="19" t="s">
        <v>1014</v>
      </c>
      <c r="R331" s="19">
        <v>31075</v>
      </c>
      <c r="S331" s="19" t="s">
        <v>127</v>
      </c>
      <c r="T331" s="19" t="s">
        <v>1065</v>
      </c>
      <c r="U331" s="19" t="s">
        <v>570</v>
      </c>
      <c r="V331" s="19">
        <v>1953</v>
      </c>
      <c r="W331" s="19" t="s">
        <v>1</v>
      </c>
      <c r="X331" s="19" t="s">
        <v>27</v>
      </c>
      <c r="Y331" s="19" t="s">
        <v>126</v>
      </c>
      <c r="AA331" s="1" t="str">
        <f t="shared" si="58"/>
        <v>Omielańczuk Ryszard</v>
      </c>
      <c r="AB331" s="1">
        <f t="shared" si="60"/>
        <v>31075</v>
      </c>
      <c r="AC331" s="1">
        <f t="shared" si="61"/>
        <v>7274</v>
      </c>
      <c r="AD331" s="1" t="str">
        <f t="shared" si="62"/>
        <v>2018/2019</v>
      </c>
      <c r="AE331" s="1" t="str">
        <f t="shared" si="63"/>
        <v>2018-09-07</v>
      </c>
      <c r="AF331" s="1">
        <f t="shared" si="63"/>
        <v>31075</v>
      </c>
      <c r="AG331" s="1" t="str">
        <f t="shared" si="64"/>
        <v>S</v>
      </c>
      <c r="AH331" s="1">
        <f t="shared" si="55"/>
        <v>1953</v>
      </c>
      <c r="AI331" s="1" t="str">
        <f t="shared" si="55"/>
        <v>M</v>
      </c>
      <c r="AJ331" s="1" t="str">
        <f t="shared" si="55"/>
        <v>STS GMINA Strzelce Opolskie</v>
      </c>
      <c r="AK331" s="1" t="str">
        <f t="shared" si="59"/>
        <v>STS GMINA Strzelce Opolskie</v>
      </c>
      <c r="AL331" s="1" t="str">
        <f t="shared" si="65"/>
        <v>OPO</v>
      </c>
    </row>
    <row r="332" spans="1:38" ht="15.75">
      <c r="A332" s="8" t="s">
        <v>1321</v>
      </c>
      <c r="B332" s="16">
        <v>51490</v>
      </c>
      <c r="C332" s="2">
        <v>587</v>
      </c>
      <c r="D332" s="105" t="s">
        <v>1795</v>
      </c>
      <c r="E332" s="106">
        <v>43688</v>
      </c>
      <c r="F332" s="3" t="s">
        <v>1</v>
      </c>
      <c r="G332" s="6" t="s">
        <v>1790</v>
      </c>
      <c r="H332" s="16">
        <v>2006</v>
      </c>
      <c r="I332" s="2" t="s">
        <v>126</v>
      </c>
      <c r="J332" s="107" t="str">
        <f t="shared" si="56"/>
        <v>"KTS LEW Głubczyce"</v>
      </c>
      <c r="K332" s="107" t="str">
        <f t="shared" si="57"/>
        <v>"KTS LEW Głubczyce"</v>
      </c>
      <c r="L332" s="5" t="s">
        <v>126</v>
      </c>
      <c r="N332" s="19" t="s">
        <v>1066</v>
      </c>
      <c r="O332" s="19">
        <v>7275</v>
      </c>
      <c r="P332" s="19" t="s">
        <v>4</v>
      </c>
      <c r="Q332" s="19" t="s">
        <v>1014</v>
      </c>
      <c r="R332" s="19">
        <v>26513</v>
      </c>
      <c r="S332" s="19" t="s">
        <v>127</v>
      </c>
      <c r="T332" s="19" t="s">
        <v>1055</v>
      </c>
      <c r="U332" s="19" t="s">
        <v>334</v>
      </c>
      <c r="V332" s="19">
        <v>1997</v>
      </c>
      <c r="W332" s="19" t="s">
        <v>1</v>
      </c>
      <c r="X332" s="19" t="s">
        <v>27</v>
      </c>
      <c r="Y332" s="19" t="s">
        <v>126</v>
      </c>
      <c r="AA332" s="1" t="str">
        <f t="shared" si="58"/>
        <v>Kała Dawid</v>
      </c>
      <c r="AB332" s="1">
        <f t="shared" si="60"/>
        <v>26513</v>
      </c>
      <c r="AC332" s="1">
        <f t="shared" si="61"/>
        <v>7275</v>
      </c>
      <c r="AD332" s="1" t="str">
        <f t="shared" si="62"/>
        <v>2018/2019</v>
      </c>
      <c r="AE332" s="1" t="str">
        <f t="shared" si="63"/>
        <v>2018-09-07</v>
      </c>
      <c r="AF332" s="1">
        <f t="shared" si="63"/>
        <v>26513</v>
      </c>
      <c r="AG332" s="1" t="str">
        <f t="shared" si="64"/>
        <v>S</v>
      </c>
      <c r="AH332" s="1">
        <f t="shared" si="55"/>
        <v>1997</v>
      </c>
      <c r="AI332" s="1" t="str">
        <f t="shared" si="55"/>
        <v>M</v>
      </c>
      <c r="AJ332" s="1" t="str">
        <f t="shared" si="55"/>
        <v>STS GMINA Strzelce Opolskie</v>
      </c>
      <c r="AK332" s="1" t="str">
        <f t="shared" si="59"/>
        <v>STS GMINA Strzelce Opolskie</v>
      </c>
      <c r="AL332" s="1" t="str">
        <f t="shared" si="65"/>
        <v>OPO</v>
      </c>
    </row>
    <row r="333" spans="1:38" ht="15.75">
      <c r="A333" s="8" t="s">
        <v>1322</v>
      </c>
      <c r="B333" s="16">
        <v>51489</v>
      </c>
      <c r="C333" s="2">
        <v>586</v>
      </c>
      <c r="D333" s="105" t="s">
        <v>1796</v>
      </c>
      <c r="E333" s="106">
        <v>43688</v>
      </c>
      <c r="F333" s="3" t="s">
        <v>1</v>
      </c>
      <c r="G333" s="6" t="s">
        <v>1790</v>
      </c>
      <c r="H333" s="16">
        <v>2003</v>
      </c>
      <c r="I333" s="2" t="s">
        <v>126</v>
      </c>
      <c r="J333" s="107" t="str">
        <f t="shared" si="56"/>
        <v>"KTS LEW Głubczyce"</v>
      </c>
      <c r="K333" s="107" t="str">
        <f t="shared" si="57"/>
        <v>"KTS LEW Głubczyce"</v>
      </c>
      <c r="L333" s="5" t="s">
        <v>126</v>
      </c>
      <c r="N333" s="19" t="s">
        <v>1068</v>
      </c>
      <c r="O333" s="19">
        <v>7276</v>
      </c>
      <c r="P333" s="19" t="s">
        <v>4</v>
      </c>
      <c r="Q333" s="19" t="s">
        <v>1014</v>
      </c>
      <c r="R333" s="19">
        <v>31069</v>
      </c>
      <c r="S333" s="19" t="s">
        <v>127</v>
      </c>
      <c r="T333" s="19" t="s">
        <v>1069</v>
      </c>
      <c r="U333" s="19" t="s">
        <v>236</v>
      </c>
      <c r="V333" s="19">
        <v>1993</v>
      </c>
      <c r="W333" s="19" t="s">
        <v>1</v>
      </c>
      <c r="X333" s="19" t="s">
        <v>27</v>
      </c>
      <c r="Y333" s="19" t="s">
        <v>126</v>
      </c>
      <c r="AA333" s="1" t="str">
        <f t="shared" si="58"/>
        <v>Strzeja Dariusz</v>
      </c>
      <c r="AB333" s="1">
        <f t="shared" si="60"/>
        <v>31069</v>
      </c>
      <c r="AC333" s="1">
        <f t="shared" si="61"/>
        <v>7276</v>
      </c>
      <c r="AD333" s="1" t="str">
        <f t="shared" si="62"/>
        <v>2018/2019</v>
      </c>
      <c r="AE333" s="1" t="str">
        <f t="shared" si="63"/>
        <v>2018-09-07</v>
      </c>
      <c r="AF333" s="1">
        <f t="shared" si="63"/>
        <v>31069</v>
      </c>
      <c r="AG333" s="1" t="str">
        <f t="shared" si="64"/>
        <v>S</v>
      </c>
      <c r="AH333" s="1">
        <f t="shared" si="55"/>
        <v>1993</v>
      </c>
      <c r="AI333" s="1" t="str">
        <f t="shared" si="55"/>
        <v>M</v>
      </c>
      <c r="AJ333" s="1" t="str">
        <f t="shared" si="55"/>
        <v>STS GMINA Strzelce Opolskie</v>
      </c>
      <c r="AK333" s="1" t="str">
        <f t="shared" si="59"/>
        <v>STS GMINA Strzelce Opolskie</v>
      </c>
      <c r="AL333" s="1" t="str">
        <f t="shared" si="65"/>
        <v>OPO</v>
      </c>
    </row>
    <row r="334" spans="1:38" ht="15.75">
      <c r="A334" s="8" t="s">
        <v>32</v>
      </c>
      <c r="B334" s="16">
        <v>29199</v>
      </c>
      <c r="C334" s="2">
        <v>585</v>
      </c>
      <c r="D334" s="105" t="s">
        <v>1797</v>
      </c>
      <c r="E334" s="106">
        <v>43688</v>
      </c>
      <c r="F334" s="3" t="s">
        <v>4</v>
      </c>
      <c r="G334" s="6" t="s">
        <v>1790</v>
      </c>
      <c r="H334" s="16">
        <v>1953</v>
      </c>
      <c r="I334" s="2" t="s">
        <v>126</v>
      </c>
      <c r="J334" s="107" t="str">
        <f t="shared" si="56"/>
        <v>"KTS LEW Głubczyce"</v>
      </c>
      <c r="K334" s="107" t="str">
        <f t="shared" si="57"/>
        <v>"KTS LEW Głubczyce"</v>
      </c>
      <c r="L334" s="5" t="s">
        <v>126</v>
      </c>
      <c r="N334" s="19" t="s">
        <v>1071</v>
      </c>
      <c r="O334" s="19">
        <v>7277</v>
      </c>
      <c r="P334" s="19" t="s">
        <v>4</v>
      </c>
      <c r="Q334" s="19" t="s">
        <v>1014</v>
      </c>
      <c r="R334" s="19">
        <v>31071</v>
      </c>
      <c r="S334" s="19" t="s">
        <v>127</v>
      </c>
      <c r="T334" s="19" t="s">
        <v>1069</v>
      </c>
      <c r="U334" s="19" t="s">
        <v>168</v>
      </c>
      <c r="V334" s="19">
        <v>1971</v>
      </c>
      <c r="W334" s="19" t="s">
        <v>1</v>
      </c>
      <c r="X334" s="19" t="s">
        <v>27</v>
      </c>
      <c r="Y334" s="19" t="s">
        <v>126</v>
      </c>
      <c r="AA334" s="1" t="str">
        <f t="shared" si="58"/>
        <v>Strzeja Andrzej</v>
      </c>
      <c r="AB334" s="1">
        <f t="shared" si="60"/>
        <v>31071</v>
      </c>
      <c r="AC334" s="1">
        <f t="shared" si="61"/>
        <v>7277</v>
      </c>
      <c r="AD334" s="1" t="str">
        <f t="shared" si="62"/>
        <v>2018/2019</v>
      </c>
      <c r="AE334" s="1" t="str">
        <f t="shared" si="63"/>
        <v>2018-09-07</v>
      </c>
      <c r="AF334" s="1">
        <f t="shared" si="63"/>
        <v>31071</v>
      </c>
      <c r="AG334" s="1" t="str">
        <f t="shared" si="64"/>
        <v>S</v>
      </c>
      <c r="AH334" s="1">
        <f t="shared" si="55"/>
        <v>1971</v>
      </c>
      <c r="AI334" s="1" t="str">
        <f t="shared" si="55"/>
        <v>M</v>
      </c>
      <c r="AJ334" s="1" t="str">
        <f t="shared" si="55"/>
        <v>STS GMINA Strzelce Opolskie</v>
      </c>
      <c r="AK334" s="1" t="str">
        <f t="shared" si="59"/>
        <v>STS GMINA Strzelce Opolskie</v>
      </c>
      <c r="AL334" s="1" t="str">
        <f t="shared" si="65"/>
        <v>OPO</v>
      </c>
    </row>
    <row r="335" spans="1:38" ht="15.75">
      <c r="A335" s="8" t="s">
        <v>263</v>
      </c>
      <c r="B335" s="16">
        <v>47115</v>
      </c>
      <c r="C335" s="2">
        <v>584</v>
      </c>
      <c r="D335" s="105" t="s">
        <v>1798</v>
      </c>
      <c r="E335" s="106">
        <v>43688</v>
      </c>
      <c r="F335" s="3" t="s">
        <v>4</v>
      </c>
      <c r="G335" s="6" t="s">
        <v>1790</v>
      </c>
      <c r="H335" s="16">
        <v>1977</v>
      </c>
      <c r="I335" s="2" t="s">
        <v>126</v>
      </c>
      <c r="J335" s="107" t="str">
        <f t="shared" si="56"/>
        <v>"KTS LEW Głubczyce"</v>
      </c>
      <c r="K335" s="107" t="str">
        <f t="shared" si="57"/>
        <v>"KTS LEW Głubczyce"</v>
      </c>
      <c r="L335" s="5" t="s">
        <v>126</v>
      </c>
      <c r="N335" s="19" t="s">
        <v>1073</v>
      </c>
      <c r="O335" s="19">
        <v>7278</v>
      </c>
      <c r="P335" s="19" t="s">
        <v>4</v>
      </c>
      <c r="Q335" s="19" t="s">
        <v>1014</v>
      </c>
      <c r="R335" s="19">
        <v>46665</v>
      </c>
      <c r="S335" s="19" t="s">
        <v>127</v>
      </c>
      <c r="T335" s="19" t="s">
        <v>1074</v>
      </c>
      <c r="U335" s="19" t="s">
        <v>438</v>
      </c>
      <c r="V335" s="19">
        <v>1967</v>
      </c>
      <c r="W335" s="19" t="s">
        <v>1</v>
      </c>
      <c r="X335" s="19" t="s">
        <v>27</v>
      </c>
      <c r="Y335" s="19" t="s">
        <v>126</v>
      </c>
      <c r="AA335" s="1" t="str">
        <f t="shared" si="58"/>
        <v>Szproch Marek</v>
      </c>
      <c r="AB335" s="1">
        <f t="shared" si="60"/>
        <v>46665</v>
      </c>
      <c r="AC335" s="1">
        <f t="shared" si="61"/>
        <v>7278</v>
      </c>
      <c r="AD335" s="1" t="str">
        <f t="shared" si="62"/>
        <v>2018/2019</v>
      </c>
      <c r="AE335" s="1" t="str">
        <f t="shared" si="63"/>
        <v>2018-09-07</v>
      </c>
      <c r="AF335" s="1">
        <f t="shared" si="63"/>
        <v>46665</v>
      </c>
      <c r="AG335" s="1" t="str">
        <f t="shared" si="64"/>
        <v>S</v>
      </c>
      <c r="AH335" s="1">
        <f t="shared" si="55"/>
        <v>1967</v>
      </c>
      <c r="AI335" s="1" t="str">
        <f t="shared" si="55"/>
        <v>M</v>
      </c>
      <c r="AJ335" s="1" t="str">
        <f t="shared" si="55"/>
        <v>STS GMINA Strzelce Opolskie</v>
      </c>
      <c r="AK335" s="1" t="str">
        <f t="shared" si="59"/>
        <v>STS GMINA Strzelce Opolskie</v>
      </c>
      <c r="AL335" s="1" t="str">
        <f t="shared" si="65"/>
        <v>OPO</v>
      </c>
    </row>
    <row r="336" spans="1:38" ht="15.75">
      <c r="A336" s="109" t="s">
        <v>253</v>
      </c>
      <c r="B336" s="110">
        <v>29195</v>
      </c>
      <c r="C336" s="15">
        <v>583</v>
      </c>
      <c r="D336" s="105" t="s">
        <v>1799</v>
      </c>
      <c r="E336" s="106">
        <v>43688</v>
      </c>
      <c r="F336" s="3" t="s">
        <v>4</v>
      </c>
      <c r="G336" s="15" t="s">
        <v>1790</v>
      </c>
      <c r="H336" s="110">
        <v>1970</v>
      </c>
      <c r="I336" s="15" t="s">
        <v>126</v>
      </c>
      <c r="J336" s="107" t="str">
        <f t="shared" si="56"/>
        <v>"KTS LEW Głubczyce"</v>
      </c>
      <c r="K336" s="107" t="str">
        <f t="shared" si="57"/>
        <v>"KTS LEW Głubczyce"</v>
      </c>
      <c r="L336" s="7" t="s">
        <v>126</v>
      </c>
      <c r="N336" s="19" t="s">
        <v>1076</v>
      </c>
      <c r="O336" s="19">
        <v>7279</v>
      </c>
      <c r="P336" s="19" t="s">
        <v>1</v>
      </c>
      <c r="Q336" s="19" t="s">
        <v>1014</v>
      </c>
      <c r="R336" s="19">
        <v>48374</v>
      </c>
      <c r="S336" s="19" t="s">
        <v>127</v>
      </c>
      <c r="T336" s="19" t="s">
        <v>1077</v>
      </c>
      <c r="U336" s="19" t="s">
        <v>334</v>
      </c>
      <c r="V336" s="19">
        <v>2003</v>
      </c>
      <c r="W336" s="19" t="s">
        <v>1</v>
      </c>
      <c r="X336" s="19" t="s">
        <v>27</v>
      </c>
      <c r="Y336" s="19" t="s">
        <v>126</v>
      </c>
      <c r="AA336" s="1" t="str">
        <f t="shared" si="58"/>
        <v>Lamik Dawid</v>
      </c>
      <c r="AB336" s="1">
        <f t="shared" si="60"/>
        <v>48374</v>
      </c>
      <c r="AC336" s="1">
        <f t="shared" si="61"/>
        <v>7279</v>
      </c>
      <c r="AD336" s="1" t="str">
        <f t="shared" si="62"/>
        <v>2018/2019</v>
      </c>
      <c r="AE336" s="1" t="str">
        <f t="shared" si="63"/>
        <v>2018-09-07</v>
      </c>
      <c r="AF336" s="1">
        <f t="shared" si="63"/>
        <v>48374</v>
      </c>
      <c r="AG336" s="1" t="str">
        <f t="shared" si="64"/>
        <v>M</v>
      </c>
      <c r="AH336" s="1">
        <f t="shared" si="55"/>
        <v>2003</v>
      </c>
      <c r="AI336" s="1" t="str">
        <f t="shared" si="55"/>
        <v>M</v>
      </c>
      <c r="AJ336" s="1" t="str">
        <f t="shared" si="55"/>
        <v>STS GMINA Strzelce Opolskie</v>
      </c>
      <c r="AK336" s="1" t="str">
        <f t="shared" si="59"/>
        <v>STS GMINA Strzelce Opolskie</v>
      </c>
      <c r="AL336" s="1" t="str">
        <f t="shared" si="65"/>
        <v>OPO</v>
      </c>
    </row>
    <row r="337" spans="1:38" ht="15.75">
      <c r="A337" s="109" t="s">
        <v>283</v>
      </c>
      <c r="B337" s="110">
        <v>41512</v>
      </c>
      <c r="C337" s="15">
        <v>582</v>
      </c>
      <c r="D337" s="105" t="s">
        <v>1800</v>
      </c>
      <c r="E337" s="106">
        <v>43688</v>
      </c>
      <c r="F337" s="3" t="s">
        <v>4</v>
      </c>
      <c r="G337" s="15" t="s">
        <v>1790</v>
      </c>
      <c r="H337" s="110">
        <v>2001</v>
      </c>
      <c r="I337" s="15" t="s">
        <v>126</v>
      </c>
      <c r="J337" s="107" t="str">
        <f t="shared" si="56"/>
        <v>"KTS LEW Głubczyce"</v>
      </c>
      <c r="K337" s="107" t="str">
        <f t="shared" si="57"/>
        <v>"KTS LEW Głubczyce"</v>
      </c>
      <c r="L337" s="7" t="s">
        <v>126</v>
      </c>
      <c r="N337" s="19" t="s">
        <v>1079</v>
      </c>
      <c r="O337" s="19">
        <v>7280</v>
      </c>
      <c r="P337" s="19" t="s">
        <v>1</v>
      </c>
      <c r="Q337" s="19" t="s">
        <v>1014</v>
      </c>
      <c r="R337" s="19">
        <v>41448</v>
      </c>
      <c r="S337" s="19" t="s">
        <v>127</v>
      </c>
      <c r="T337" s="19" t="s">
        <v>1080</v>
      </c>
      <c r="U337" s="19" t="s">
        <v>129</v>
      </c>
      <c r="V337" s="19">
        <v>2004</v>
      </c>
      <c r="W337" s="19" t="s">
        <v>9</v>
      </c>
      <c r="X337" s="19" t="s">
        <v>27</v>
      </c>
      <c r="Y337" s="19" t="s">
        <v>126</v>
      </c>
      <c r="AA337" s="1" t="str">
        <f t="shared" si="58"/>
        <v>Niedźwiecka Dominika</v>
      </c>
      <c r="AB337" s="1">
        <f t="shared" si="60"/>
        <v>41448</v>
      </c>
      <c r="AC337" s="1">
        <f t="shared" si="61"/>
        <v>7280</v>
      </c>
      <c r="AD337" s="1" t="str">
        <f t="shared" si="62"/>
        <v>2018/2019</v>
      </c>
      <c r="AE337" s="1" t="str">
        <f t="shared" si="63"/>
        <v>2018-09-07</v>
      </c>
      <c r="AF337" s="1">
        <f t="shared" si="63"/>
        <v>41448</v>
      </c>
      <c r="AG337" s="1" t="str">
        <f t="shared" si="64"/>
        <v>M</v>
      </c>
      <c r="AH337" s="1">
        <f t="shared" si="55"/>
        <v>2004</v>
      </c>
      <c r="AI337" s="1" t="str">
        <f t="shared" si="55"/>
        <v>K</v>
      </c>
      <c r="AJ337" s="1" t="str">
        <f t="shared" si="55"/>
        <v>STS GMINA Strzelce Opolskie</v>
      </c>
      <c r="AK337" s="1" t="str">
        <f t="shared" si="59"/>
        <v>STS GMINA Strzelce Opolskie</v>
      </c>
      <c r="AL337" s="1" t="str">
        <f t="shared" si="65"/>
        <v>OPO</v>
      </c>
    </row>
    <row r="338" spans="1:38" ht="15.75">
      <c r="A338" s="8" t="s">
        <v>248</v>
      </c>
      <c r="B338" s="16">
        <v>31962</v>
      </c>
      <c r="C338" s="2">
        <v>581</v>
      </c>
      <c r="D338" s="105" t="s">
        <v>1801</v>
      </c>
      <c r="E338" s="106">
        <v>43688</v>
      </c>
      <c r="F338" s="3" t="s">
        <v>4</v>
      </c>
      <c r="G338" s="6" t="s">
        <v>1790</v>
      </c>
      <c r="H338" s="16">
        <v>1967</v>
      </c>
      <c r="I338" s="6" t="s">
        <v>126</v>
      </c>
      <c r="J338" s="107" t="str">
        <f t="shared" si="56"/>
        <v>"KTS LEW Głubczyce"</v>
      </c>
      <c r="K338" s="107" t="str">
        <f t="shared" si="57"/>
        <v>"KTS LEW Głubczyce"</v>
      </c>
      <c r="L338" s="5" t="s">
        <v>126</v>
      </c>
      <c r="N338" s="19" t="s">
        <v>1082</v>
      </c>
      <c r="O338" s="19">
        <v>7281</v>
      </c>
      <c r="P338" s="19" t="s">
        <v>1</v>
      </c>
      <c r="Q338" s="19" t="s">
        <v>1014</v>
      </c>
      <c r="R338" s="19">
        <v>41447</v>
      </c>
      <c r="S338" s="19" t="s">
        <v>127</v>
      </c>
      <c r="T338" s="19" t="s">
        <v>1083</v>
      </c>
      <c r="U338" s="19" t="s">
        <v>493</v>
      </c>
      <c r="V338" s="19">
        <v>2004</v>
      </c>
      <c r="W338" s="19" t="s">
        <v>1</v>
      </c>
      <c r="X338" s="19" t="s">
        <v>27</v>
      </c>
      <c r="Y338" s="19" t="s">
        <v>126</v>
      </c>
      <c r="AA338" s="1" t="str">
        <f t="shared" si="58"/>
        <v>Stobierski Filip</v>
      </c>
      <c r="AB338" s="1">
        <f t="shared" si="60"/>
        <v>41447</v>
      </c>
      <c r="AC338" s="1">
        <f t="shared" si="61"/>
        <v>7281</v>
      </c>
      <c r="AD338" s="1" t="str">
        <f t="shared" si="62"/>
        <v>2018/2019</v>
      </c>
      <c r="AE338" s="1" t="str">
        <f t="shared" si="63"/>
        <v>2018-09-07</v>
      </c>
      <c r="AF338" s="1">
        <f t="shared" si="63"/>
        <v>41447</v>
      </c>
      <c r="AG338" s="1" t="str">
        <f t="shared" si="64"/>
        <v>M</v>
      </c>
      <c r="AH338" s="1">
        <f t="shared" ref="AH338:AJ401" si="66">V338</f>
        <v>2004</v>
      </c>
      <c r="AI338" s="1" t="str">
        <f t="shared" si="66"/>
        <v>M</v>
      </c>
      <c r="AJ338" s="1" t="str">
        <f t="shared" si="66"/>
        <v>STS GMINA Strzelce Opolskie</v>
      </c>
      <c r="AK338" s="1" t="str">
        <f t="shared" si="59"/>
        <v>STS GMINA Strzelce Opolskie</v>
      </c>
      <c r="AL338" s="1" t="str">
        <f t="shared" si="65"/>
        <v>OPO</v>
      </c>
    </row>
    <row r="339" spans="1:38" ht="15.75">
      <c r="A339" s="109" t="s">
        <v>574</v>
      </c>
      <c r="B339" s="110">
        <v>45304</v>
      </c>
      <c r="C339" s="15">
        <v>267</v>
      </c>
      <c r="D339" s="105" t="s">
        <v>1802</v>
      </c>
      <c r="E339" s="106">
        <v>43680</v>
      </c>
      <c r="F339" s="3" t="s">
        <v>4</v>
      </c>
      <c r="G339" s="15" t="s">
        <v>1803</v>
      </c>
      <c r="H339" s="110">
        <v>1950</v>
      </c>
      <c r="I339" s="15" t="s">
        <v>126</v>
      </c>
      <c r="J339" s="107" t="str">
        <f t="shared" si="56"/>
        <v>"KS ORZEŁ Branice"</v>
      </c>
      <c r="K339" s="107" t="str">
        <f t="shared" si="57"/>
        <v>"KS ORZEŁ Branice"</v>
      </c>
      <c r="L339" s="7" t="s">
        <v>126</v>
      </c>
      <c r="N339" s="19" t="s">
        <v>1085</v>
      </c>
      <c r="O339" s="19">
        <v>7282</v>
      </c>
      <c r="P339" s="19" t="s">
        <v>1</v>
      </c>
      <c r="Q339" s="19" t="s">
        <v>1014</v>
      </c>
      <c r="R339" s="19">
        <v>43916</v>
      </c>
      <c r="S339" s="19" t="s">
        <v>127</v>
      </c>
      <c r="T339" s="19" t="s">
        <v>1074</v>
      </c>
      <c r="U339" s="19" t="s">
        <v>476</v>
      </c>
      <c r="V339" s="19">
        <v>2002</v>
      </c>
      <c r="W339" s="19" t="s">
        <v>1</v>
      </c>
      <c r="X339" s="19" t="s">
        <v>27</v>
      </c>
      <c r="Y339" s="19" t="s">
        <v>126</v>
      </c>
      <c r="AA339" s="1" t="str">
        <f t="shared" si="58"/>
        <v>Szproch Wojciech</v>
      </c>
      <c r="AB339" s="1">
        <f t="shared" si="60"/>
        <v>43916</v>
      </c>
      <c r="AC339" s="1">
        <f t="shared" si="61"/>
        <v>7282</v>
      </c>
      <c r="AD339" s="1" t="str">
        <f t="shared" si="62"/>
        <v>2018/2019</v>
      </c>
      <c r="AE339" s="1" t="str">
        <f t="shared" si="63"/>
        <v>2018-09-07</v>
      </c>
      <c r="AF339" s="1">
        <f t="shared" si="63"/>
        <v>43916</v>
      </c>
      <c r="AG339" s="1" t="str">
        <f t="shared" si="64"/>
        <v>M</v>
      </c>
      <c r="AH339" s="1">
        <f t="shared" si="66"/>
        <v>2002</v>
      </c>
      <c r="AI339" s="1" t="str">
        <f t="shared" si="66"/>
        <v>M</v>
      </c>
      <c r="AJ339" s="1" t="str">
        <f t="shared" si="66"/>
        <v>STS GMINA Strzelce Opolskie</v>
      </c>
      <c r="AK339" s="1" t="str">
        <f t="shared" si="59"/>
        <v>STS GMINA Strzelce Opolskie</v>
      </c>
      <c r="AL339" s="1" t="str">
        <f t="shared" si="65"/>
        <v>OPO</v>
      </c>
    </row>
    <row r="340" spans="1:38" ht="15.75">
      <c r="A340" s="109" t="s">
        <v>571</v>
      </c>
      <c r="B340" s="110">
        <v>25338</v>
      </c>
      <c r="C340" s="15">
        <v>266</v>
      </c>
      <c r="D340" s="105" t="s">
        <v>1804</v>
      </c>
      <c r="E340" s="106">
        <v>43680</v>
      </c>
      <c r="F340" s="3" t="s">
        <v>4</v>
      </c>
      <c r="G340" s="15" t="s">
        <v>1803</v>
      </c>
      <c r="H340" s="110">
        <v>1980</v>
      </c>
      <c r="I340" s="15" t="s">
        <v>126</v>
      </c>
      <c r="J340" s="107" t="str">
        <f t="shared" si="56"/>
        <v>"KS ORZEŁ Branice"</v>
      </c>
      <c r="K340" s="107" t="str">
        <f t="shared" si="57"/>
        <v>"KS ORZEŁ Branice"</v>
      </c>
      <c r="L340" s="7" t="s">
        <v>126</v>
      </c>
      <c r="N340" s="19" t="s">
        <v>1087</v>
      </c>
      <c r="O340" s="19">
        <v>7283</v>
      </c>
      <c r="P340" s="19" t="s">
        <v>4</v>
      </c>
      <c r="Q340" s="19" t="s">
        <v>1014</v>
      </c>
      <c r="R340" s="19">
        <v>39688</v>
      </c>
      <c r="S340" s="19" t="s">
        <v>127</v>
      </c>
      <c r="T340" s="19" t="s">
        <v>1088</v>
      </c>
      <c r="U340" s="19" t="s">
        <v>286</v>
      </c>
      <c r="V340" s="19">
        <v>2000</v>
      </c>
      <c r="W340" s="19" t="s">
        <v>1</v>
      </c>
      <c r="X340" s="19" t="s">
        <v>27</v>
      </c>
      <c r="Y340" s="19" t="s">
        <v>126</v>
      </c>
      <c r="AA340" s="1" t="str">
        <f t="shared" si="58"/>
        <v>Złotkowski Tomasz</v>
      </c>
      <c r="AB340" s="1">
        <f t="shared" si="60"/>
        <v>39688</v>
      </c>
      <c r="AC340" s="1">
        <f t="shared" si="61"/>
        <v>7283</v>
      </c>
      <c r="AD340" s="1" t="str">
        <f t="shared" si="62"/>
        <v>2018/2019</v>
      </c>
      <c r="AE340" s="1" t="str">
        <f t="shared" si="63"/>
        <v>2018-09-07</v>
      </c>
      <c r="AF340" s="1">
        <f t="shared" si="63"/>
        <v>39688</v>
      </c>
      <c r="AG340" s="1" t="str">
        <f t="shared" si="64"/>
        <v>S</v>
      </c>
      <c r="AH340" s="1">
        <f t="shared" si="66"/>
        <v>2000</v>
      </c>
      <c r="AI340" s="1" t="str">
        <f t="shared" si="66"/>
        <v>M</v>
      </c>
      <c r="AJ340" s="1" t="str">
        <f t="shared" si="66"/>
        <v>STS GMINA Strzelce Opolskie</v>
      </c>
      <c r="AK340" s="1" t="str">
        <f t="shared" si="59"/>
        <v>STS GMINA Strzelce Opolskie</v>
      </c>
      <c r="AL340" s="1" t="str">
        <f t="shared" si="65"/>
        <v>OPO</v>
      </c>
    </row>
    <row r="341" spans="1:38" ht="15.75">
      <c r="A341" s="8" t="s">
        <v>567</v>
      </c>
      <c r="B341" s="16">
        <v>45303</v>
      </c>
      <c r="C341" s="2">
        <v>265</v>
      </c>
      <c r="D341" s="105" t="s">
        <v>1805</v>
      </c>
      <c r="E341" s="106">
        <v>43680</v>
      </c>
      <c r="F341" s="3" t="s">
        <v>4</v>
      </c>
      <c r="G341" s="15" t="s">
        <v>1803</v>
      </c>
      <c r="H341" s="16">
        <v>1973</v>
      </c>
      <c r="I341" s="2" t="s">
        <v>126</v>
      </c>
      <c r="J341" s="107" t="str">
        <f t="shared" si="56"/>
        <v>"KS ORZEŁ Branice"</v>
      </c>
      <c r="K341" s="107" t="str">
        <f t="shared" si="57"/>
        <v>"KS ORZEŁ Branice"</v>
      </c>
      <c r="L341" s="5" t="s">
        <v>126</v>
      </c>
      <c r="N341" s="19" t="s">
        <v>1090</v>
      </c>
      <c r="O341" s="19">
        <v>7284</v>
      </c>
      <c r="P341" s="19" t="s">
        <v>1</v>
      </c>
      <c r="Q341" s="19" t="s">
        <v>1014</v>
      </c>
      <c r="R341" s="19">
        <v>39609</v>
      </c>
      <c r="S341" s="19" t="s">
        <v>127</v>
      </c>
      <c r="T341" s="19" t="s">
        <v>1091</v>
      </c>
      <c r="U341" s="19" t="s">
        <v>1092</v>
      </c>
      <c r="V341" s="19">
        <v>2001</v>
      </c>
      <c r="W341" s="19" t="s">
        <v>9</v>
      </c>
      <c r="X341" s="19" t="s">
        <v>27</v>
      </c>
      <c r="Y341" s="19" t="s">
        <v>126</v>
      </c>
      <c r="AA341" s="1" t="str">
        <f t="shared" si="58"/>
        <v>Zwior Kamila</v>
      </c>
      <c r="AB341" s="1">
        <f t="shared" si="60"/>
        <v>39609</v>
      </c>
      <c r="AC341" s="1">
        <f t="shared" si="61"/>
        <v>7284</v>
      </c>
      <c r="AD341" s="1" t="str">
        <f t="shared" si="62"/>
        <v>2018/2019</v>
      </c>
      <c r="AE341" s="1" t="str">
        <f t="shared" si="63"/>
        <v>2018-09-07</v>
      </c>
      <c r="AF341" s="1">
        <f t="shared" si="63"/>
        <v>39609</v>
      </c>
      <c r="AG341" s="1" t="str">
        <f t="shared" si="64"/>
        <v>M</v>
      </c>
      <c r="AH341" s="1">
        <f t="shared" si="66"/>
        <v>2001</v>
      </c>
      <c r="AI341" s="1" t="str">
        <f t="shared" si="66"/>
        <v>K</v>
      </c>
      <c r="AJ341" s="1" t="str">
        <f t="shared" si="66"/>
        <v>STS GMINA Strzelce Opolskie</v>
      </c>
      <c r="AK341" s="1" t="str">
        <f t="shared" si="59"/>
        <v>STS GMINA Strzelce Opolskie</v>
      </c>
      <c r="AL341" s="1" t="str">
        <f t="shared" si="65"/>
        <v>OPO</v>
      </c>
    </row>
    <row r="342" spans="1:38" ht="15.75">
      <c r="A342" s="8" t="s">
        <v>564</v>
      </c>
      <c r="B342" s="16">
        <v>25337</v>
      </c>
      <c r="C342" s="2">
        <v>264</v>
      </c>
      <c r="D342" s="105" t="s">
        <v>1806</v>
      </c>
      <c r="E342" s="106">
        <v>43680</v>
      </c>
      <c r="F342" s="3" t="s">
        <v>4</v>
      </c>
      <c r="G342" s="6" t="s">
        <v>1803</v>
      </c>
      <c r="H342" s="16">
        <v>1957</v>
      </c>
      <c r="I342" s="2" t="s">
        <v>126</v>
      </c>
      <c r="J342" s="107" t="str">
        <f t="shared" si="56"/>
        <v>"KS ORZEŁ Branice"</v>
      </c>
      <c r="K342" s="107" t="str">
        <f t="shared" si="57"/>
        <v>"KS ORZEŁ Branice"</v>
      </c>
      <c r="L342" s="5" t="s">
        <v>126</v>
      </c>
      <c r="N342" s="19" t="s">
        <v>1094</v>
      </c>
      <c r="O342" s="19">
        <v>7395</v>
      </c>
      <c r="P342" s="19" t="s">
        <v>4</v>
      </c>
      <c r="Q342" s="19" t="s">
        <v>1014</v>
      </c>
      <c r="R342" s="19">
        <v>47762</v>
      </c>
      <c r="S342" s="19" t="s">
        <v>127</v>
      </c>
      <c r="T342" s="19" t="s">
        <v>1095</v>
      </c>
      <c r="U342" s="19" t="s">
        <v>168</v>
      </c>
      <c r="V342" s="19">
        <v>1962</v>
      </c>
      <c r="W342" s="19" t="s">
        <v>1</v>
      </c>
      <c r="X342" s="19" t="s">
        <v>24</v>
      </c>
      <c r="Y342" s="19" t="s">
        <v>126</v>
      </c>
      <c r="AA342" s="1" t="str">
        <f t="shared" si="58"/>
        <v>Synowiec Andrzej</v>
      </c>
      <c r="AB342" s="1">
        <f t="shared" si="60"/>
        <v>47762</v>
      </c>
      <c r="AC342" s="1">
        <f t="shared" si="61"/>
        <v>7395</v>
      </c>
      <c r="AD342" s="1" t="str">
        <f t="shared" si="62"/>
        <v>2018/2019</v>
      </c>
      <c r="AE342" s="1" t="str">
        <f t="shared" si="63"/>
        <v>2018-09-07</v>
      </c>
      <c r="AF342" s="1">
        <f t="shared" si="63"/>
        <v>47762</v>
      </c>
      <c r="AG342" s="1" t="str">
        <f t="shared" si="64"/>
        <v>S</v>
      </c>
      <c r="AH342" s="1">
        <f t="shared" si="66"/>
        <v>1962</v>
      </c>
      <c r="AI342" s="1" t="str">
        <f t="shared" si="66"/>
        <v>M</v>
      </c>
      <c r="AJ342" s="1" t="str">
        <f t="shared" si="66"/>
        <v>MLUKS WAKMET Bodzanów</v>
      </c>
      <c r="AK342" s="1" t="str">
        <f t="shared" si="59"/>
        <v>MLUKS WAKMET Bodzanów</v>
      </c>
      <c r="AL342" s="1" t="str">
        <f t="shared" si="65"/>
        <v>OPO</v>
      </c>
    </row>
    <row r="343" spans="1:38" ht="15.75">
      <c r="A343" s="8" t="s">
        <v>554</v>
      </c>
      <c r="B343" s="16">
        <v>49441</v>
      </c>
      <c r="C343" s="2">
        <v>263</v>
      </c>
      <c r="D343" s="105" t="s">
        <v>1807</v>
      </c>
      <c r="E343" s="106">
        <v>43680</v>
      </c>
      <c r="F343" s="3" t="s">
        <v>4</v>
      </c>
      <c r="G343" s="6" t="s">
        <v>1803</v>
      </c>
      <c r="H343" s="16">
        <v>1973</v>
      </c>
      <c r="I343" s="2" t="s">
        <v>126</v>
      </c>
      <c r="J343" s="107" t="str">
        <f t="shared" si="56"/>
        <v>"KS ORZEŁ Branice"</v>
      </c>
      <c r="K343" s="107" t="str">
        <f t="shared" si="57"/>
        <v>"KS ORZEŁ Branice"</v>
      </c>
      <c r="L343" s="5" t="s">
        <v>126</v>
      </c>
      <c r="N343" s="19" t="s">
        <v>1097</v>
      </c>
      <c r="O343" s="19">
        <v>7631</v>
      </c>
      <c r="P343" s="19" t="s">
        <v>1</v>
      </c>
      <c r="Q343" s="19" t="s">
        <v>1014</v>
      </c>
      <c r="R343" s="19">
        <v>42801</v>
      </c>
      <c r="S343" s="19" t="s">
        <v>127</v>
      </c>
      <c r="T343" s="19" t="s">
        <v>452</v>
      </c>
      <c r="U343" s="19" t="s">
        <v>244</v>
      </c>
      <c r="V343" s="19">
        <v>2003</v>
      </c>
      <c r="W343" s="19" t="s">
        <v>1</v>
      </c>
      <c r="X343" s="19" t="s">
        <v>21</v>
      </c>
      <c r="Y343" s="19" t="s">
        <v>126</v>
      </c>
      <c r="AA343" s="1" t="str">
        <f t="shared" si="58"/>
        <v>Wicher Patryk</v>
      </c>
      <c r="AB343" s="1">
        <f t="shared" si="60"/>
        <v>42801</v>
      </c>
      <c r="AC343" s="1">
        <f t="shared" si="61"/>
        <v>7631</v>
      </c>
      <c r="AD343" s="1" t="str">
        <f t="shared" si="62"/>
        <v>2018/2019</v>
      </c>
      <c r="AE343" s="1" t="str">
        <f t="shared" si="63"/>
        <v>2018-09-07</v>
      </c>
      <c r="AF343" s="1">
        <f t="shared" si="63"/>
        <v>42801</v>
      </c>
      <c r="AG343" s="1" t="str">
        <f t="shared" si="64"/>
        <v>M</v>
      </c>
      <c r="AH343" s="1">
        <f t="shared" si="66"/>
        <v>2003</v>
      </c>
      <c r="AI343" s="1" t="str">
        <f t="shared" si="66"/>
        <v>M</v>
      </c>
      <c r="AJ343" s="1" t="str">
        <f t="shared" si="66"/>
        <v>LZS Żywocice</v>
      </c>
      <c r="AK343" s="1" t="str">
        <f t="shared" si="59"/>
        <v>LZS Żywocice</v>
      </c>
      <c r="AL343" s="1" t="str">
        <f t="shared" si="65"/>
        <v>OPO</v>
      </c>
    </row>
    <row r="344" spans="1:38" ht="15.75">
      <c r="A344" s="8" t="s">
        <v>1808</v>
      </c>
      <c r="B344" s="16">
        <v>39924</v>
      </c>
      <c r="C344" s="2">
        <v>262</v>
      </c>
      <c r="D344" s="105" t="s">
        <v>1809</v>
      </c>
      <c r="E344" s="106">
        <v>43680</v>
      </c>
      <c r="F344" s="3" t="s">
        <v>4</v>
      </c>
      <c r="G344" s="6" t="s">
        <v>1803</v>
      </c>
      <c r="H344" s="16">
        <v>1974</v>
      </c>
      <c r="I344" s="2" t="s">
        <v>126</v>
      </c>
      <c r="J344" s="107" t="str">
        <f t="shared" si="56"/>
        <v>"KS ORZEŁ Branice"</v>
      </c>
      <c r="K344" s="107" t="str">
        <f t="shared" si="57"/>
        <v>"KS ORZEŁ Branice"</v>
      </c>
      <c r="L344" s="5" t="s">
        <v>126</v>
      </c>
      <c r="N344" s="19" t="s">
        <v>1100</v>
      </c>
      <c r="O344" s="19">
        <v>7936</v>
      </c>
      <c r="P344" s="19" t="s">
        <v>4</v>
      </c>
      <c r="Q344" s="19" t="s">
        <v>1099</v>
      </c>
      <c r="R344" s="19">
        <v>29086</v>
      </c>
      <c r="S344" s="19" t="s">
        <v>127</v>
      </c>
      <c r="T344" s="19" t="s">
        <v>1101</v>
      </c>
      <c r="U344" s="19" t="s">
        <v>215</v>
      </c>
      <c r="V344" s="19">
        <v>1996</v>
      </c>
      <c r="W344" s="19" t="s">
        <v>1</v>
      </c>
      <c r="X344" s="19" t="s">
        <v>14</v>
      </c>
      <c r="Y344" s="19" t="s">
        <v>126</v>
      </c>
      <c r="AA344" s="1" t="str">
        <f t="shared" si="58"/>
        <v>Jendrysik Daniel</v>
      </c>
      <c r="AB344" s="1">
        <f t="shared" si="60"/>
        <v>29086</v>
      </c>
      <c r="AC344" s="1">
        <f t="shared" si="61"/>
        <v>7936</v>
      </c>
      <c r="AD344" s="1" t="str">
        <f t="shared" si="62"/>
        <v>2018/2019</v>
      </c>
      <c r="AE344" s="1" t="str">
        <f t="shared" si="63"/>
        <v>2018-09-09</v>
      </c>
      <c r="AF344" s="1">
        <f t="shared" si="63"/>
        <v>29086</v>
      </c>
      <c r="AG344" s="1" t="str">
        <f t="shared" si="64"/>
        <v>S</v>
      </c>
      <c r="AH344" s="1">
        <f t="shared" si="66"/>
        <v>1996</v>
      </c>
      <c r="AI344" s="1" t="str">
        <f t="shared" si="66"/>
        <v>M</v>
      </c>
      <c r="AJ344" s="1" t="str">
        <f t="shared" si="66"/>
        <v>LUKS Mańkowice-Piątkowice</v>
      </c>
      <c r="AK344" s="1" t="str">
        <f t="shared" si="59"/>
        <v>LUKS Mańkowice-Piątkowice</v>
      </c>
      <c r="AL344" s="1" t="str">
        <f t="shared" si="65"/>
        <v>OPO</v>
      </c>
    </row>
    <row r="345" spans="1:38" ht="15.75">
      <c r="A345" s="8" t="s">
        <v>561</v>
      </c>
      <c r="B345" s="16">
        <v>47934</v>
      </c>
      <c r="C345" s="2">
        <v>261</v>
      </c>
      <c r="D345" s="105" t="s">
        <v>1810</v>
      </c>
      <c r="E345" s="106">
        <v>43680</v>
      </c>
      <c r="F345" s="3" t="s">
        <v>4</v>
      </c>
      <c r="G345" s="6" t="s">
        <v>1803</v>
      </c>
      <c r="H345" s="16">
        <v>1965</v>
      </c>
      <c r="I345" s="2" t="s">
        <v>126</v>
      </c>
      <c r="J345" s="107" t="str">
        <f t="shared" si="56"/>
        <v>"KS ORZEŁ Branice"</v>
      </c>
      <c r="K345" s="107" t="str">
        <f t="shared" si="57"/>
        <v>"KS ORZEŁ Branice"</v>
      </c>
      <c r="L345" s="5" t="s">
        <v>126</v>
      </c>
      <c r="N345" s="19" t="s">
        <v>1103</v>
      </c>
      <c r="O345" s="19">
        <v>7937</v>
      </c>
      <c r="P345" s="19" t="s">
        <v>4</v>
      </c>
      <c r="Q345" s="19" t="s">
        <v>1099</v>
      </c>
      <c r="R345" s="19">
        <v>2280</v>
      </c>
      <c r="S345" s="19" t="s">
        <v>127</v>
      </c>
      <c r="T345" s="19" t="s">
        <v>1104</v>
      </c>
      <c r="U345" s="19" t="s">
        <v>184</v>
      </c>
      <c r="V345" s="19">
        <v>1982</v>
      </c>
      <c r="W345" s="19" t="s">
        <v>1</v>
      </c>
      <c r="X345" s="19" t="s">
        <v>14</v>
      </c>
      <c r="Y345" s="19" t="s">
        <v>126</v>
      </c>
      <c r="AA345" s="1" t="str">
        <f t="shared" si="58"/>
        <v>Albrycht Krzysztof</v>
      </c>
      <c r="AB345" s="1">
        <f t="shared" si="60"/>
        <v>2280</v>
      </c>
      <c r="AC345" s="1">
        <f t="shared" si="61"/>
        <v>7937</v>
      </c>
      <c r="AD345" s="1" t="str">
        <f t="shared" si="62"/>
        <v>2018/2019</v>
      </c>
      <c r="AE345" s="1" t="str">
        <f t="shared" si="63"/>
        <v>2018-09-09</v>
      </c>
      <c r="AF345" s="1">
        <f t="shared" si="63"/>
        <v>2280</v>
      </c>
      <c r="AG345" s="1" t="str">
        <f t="shared" si="64"/>
        <v>S</v>
      </c>
      <c r="AH345" s="1">
        <f t="shared" si="66"/>
        <v>1982</v>
      </c>
      <c r="AI345" s="1" t="str">
        <f t="shared" si="66"/>
        <v>M</v>
      </c>
      <c r="AJ345" s="1" t="str">
        <f t="shared" si="66"/>
        <v>LUKS Mańkowice-Piątkowice</v>
      </c>
      <c r="AK345" s="1" t="str">
        <f t="shared" si="59"/>
        <v>LUKS Mańkowice-Piątkowice</v>
      </c>
      <c r="AL345" s="1" t="str">
        <f t="shared" si="65"/>
        <v>OPO</v>
      </c>
    </row>
    <row r="346" spans="1:38" ht="15.75">
      <c r="A346" s="8" t="s">
        <v>558</v>
      </c>
      <c r="B346" s="16">
        <v>47933</v>
      </c>
      <c r="C346" s="2">
        <v>260</v>
      </c>
      <c r="D346" s="105" t="s">
        <v>1811</v>
      </c>
      <c r="E346" s="106">
        <v>43680</v>
      </c>
      <c r="F346" s="3" t="s">
        <v>4</v>
      </c>
      <c r="G346" s="6" t="s">
        <v>1803</v>
      </c>
      <c r="H346" s="16">
        <v>1974</v>
      </c>
      <c r="I346" s="6" t="s">
        <v>126</v>
      </c>
      <c r="J346" s="107" t="str">
        <f t="shared" si="56"/>
        <v>"KS ORZEŁ Branice"</v>
      </c>
      <c r="K346" s="107" t="str">
        <f t="shared" si="57"/>
        <v>"KS ORZEŁ Branice"</v>
      </c>
      <c r="L346" s="5" t="s">
        <v>126</v>
      </c>
      <c r="N346" s="19" t="s">
        <v>1106</v>
      </c>
      <c r="O346" s="19">
        <v>7938</v>
      </c>
      <c r="P346" s="19" t="s">
        <v>4</v>
      </c>
      <c r="Q346" s="19" t="s">
        <v>1099</v>
      </c>
      <c r="R346" s="19">
        <v>12996</v>
      </c>
      <c r="S346" s="19" t="s">
        <v>127</v>
      </c>
      <c r="T346" s="19" t="s">
        <v>1107</v>
      </c>
      <c r="U346" s="19" t="s">
        <v>1108</v>
      </c>
      <c r="V346" s="19">
        <v>1960</v>
      </c>
      <c r="W346" s="19" t="s">
        <v>1</v>
      </c>
      <c r="X346" s="19" t="s">
        <v>14</v>
      </c>
      <c r="Y346" s="19" t="s">
        <v>126</v>
      </c>
      <c r="AA346" s="1" t="str">
        <f t="shared" si="58"/>
        <v>Klecza Mieczysław</v>
      </c>
      <c r="AB346" s="1">
        <f t="shared" si="60"/>
        <v>12996</v>
      </c>
      <c r="AC346" s="1">
        <f t="shared" si="61"/>
        <v>7938</v>
      </c>
      <c r="AD346" s="1" t="str">
        <f t="shared" si="62"/>
        <v>2018/2019</v>
      </c>
      <c r="AE346" s="1" t="str">
        <f t="shared" si="63"/>
        <v>2018-09-09</v>
      </c>
      <c r="AF346" s="1">
        <f t="shared" si="63"/>
        <v>12996</v>
      </c>
      <c r="AG346" s="1" t="str">
        <f t="shared" si="64"/>
        <v>S</v>
      </c>
      <c r="AH346" s="1">
        <f t="shared" si="66"/>
        <v>1960</v>
      </c>
      <c r="AI346" s="1" t="str">
        <f t="shared" si="66"/>
        <v>M</v>
      </c>
      <c r="AJ346" s="1" t="str">
        <f t="shared" si="66"/>
        <v>LUKS Mańkowice-Piątkowice</v>
      </c>
      <c r="AK346" s="1" t="str">
        <f t="shared" si="59"/>
        <v>LUKS Mańkowice-Piątkowice</v>
      </c>
      <c r="AL346" s="1" t="str">
        <f t="shared" si="65"/>
        <v>OPO</v>
      </c>
    </row>
    <row r="347" spans="1:38" ht="15.75">
      <c r="A347" s="8" t="s">
        <v>355</v>
      </c>
      <c r="B347" s="16">
        <v>42540</v>
      </c>
      <c r="C347" s="2">
        <v>130</v>
      </c>
      <c r="D347" s="105" t="s">
        <v>1812</v>
      </c>
      <c r="E347" s="106">
        <v>43678</v>
      </c>
      <c r="F347" s="3" t="s">
        <v>1</v>
      </c>
      <c r="G347" s="6" t="s">
        <v>1587</v>
      </c>
      <c r="H347" s="16">
        <v>2003</v>
      </c>
      <c r="I347" s="6" t="s">
        <v>126</v>
      </c>
      <c r="J347" s="107" t="str">
        <f t="shared" si="56"/>
        <v>"LZS ODRA Kąty Opolskie"</v>
      </c>
      <c r="K347" s="107" t="str">
        <f t="shared" si="57"/>
        <v>"LZS ODRA Kąty Opolskie"</v>
      </c>
      <c r="L347" s="5" t="s">
        <v>126</v>
      </c>
      <c r="N347" s="19" t="s">
        <v>1110</v>
      </c>
      <c r="O347" s="19">
        <v>7939</v>
      </c>
      <c r="P347" s="19" t="s">
        <v>4</v>
      </c>
      <c r="Q347" s="19" t="s">
        <v>1099</v>
      </c>
      <c r="R347" s="19">
        <v>12995</v>
      </c>
      <c r="S347" s="19" t="s">
        <v>127</v>
      </c>
      <c r="T347" s="19" t="s">
        <v>1111</v>
      </c>
      <c r="U347" s="19" t="s">
        <v>212</v>
      </c>
      <c r="V347" s="19">
        <v>1963</v>
      </c>
      <c r="W347" s="19" t="s">
        <v>1</v>
      </c>
      <c r="X347" s="19" t="s">
        <v>14</v>
      </c>
      <c r="Y347" s="19" t="s">
        <v>126</v>
      </c>
      <c r="AA347" s="1" t="str">
        <f t="shared" si="58"/>
        <v>Gawlik Jarosław</v>
      </c>
      <c r="AB347" s="1">
        <f t="shared" si="60"/>
        <v>12995</v>
      </c>
      <c r="AC347" s="1">
        <f t="shared" si="61"/>
        <v>7939</v>
      </c>
      <c r="AD347" s="1" t="str">
        <f t="shared" si="62"/>
        <v>2018/2019</v>
      </c>
      <c r="AE347" s="1" t="str">
        <f t="shared" si="63"/>
        <v>2018-09-09</v>
      </c>
      <c r="AF347" s="1">
        <f t="shared" si="63"/>
        <v>12995</v>
      </c>
      <c r="AG347" s="1" t="str">
        <f t="shared" si="64"/>
        <v>S</v>
      </c>
      <c r="AH347" s="1">
        <f t="shared" si="66"/>
        <v>1963</v>
      </c>
      <c r="AI347" s="1" t="str">
        <f t="shared" si="66"/>
        <v>M</v>
      </c>
      <c r="AJ347" s="1" t="str">
        <f t="shared" si="66"/>
        <v>LUKS Mańkowice-Piątkowice</v>
      </c>
      <c r="AK347" s="1" t="str">
        <f t="shared" si="59"/>
        <v>LUKS Mańkowice-Piątkowice</v>
      </c>
      <c r="AL347" s="1" t="str">
        <f t="shared" si="65"/>
        <v>OPO</v>
      </c>
    </row>
    <row r="348" spans="1:38" ht="15.75">
      <c r="A348" s="8" t="s">
        <v>358</v>
      </c>
      <c r="B348" s="16">
        <v>45212</v>
      </c>
      <c r="C348" s="2">
        <v>129</v>
      </c>
      <c r="D348" s="105" t="s">
        <v>1813</v>
      </c>
      <c r="E348" s="106">
        <v>43678</v>
      </c>
      <c r="F348" s="3" t="s">
        <v>1</v>
      </c>
      <c r="G348" s="6" t="s">
        <v>1587</v>
      </c>
      <c r="H348" s="16">
        <v>2005</v>
      </c>
      <c r="I348" s="2" t="s">
        <v>126</v>
      </c>
      <c r="J348" s="107" t="str">
        <f t="shared" si="56"/>
        <v>"LZS ODRA Kąty Opolskie"</v>
      </c>
      <c r="K348" s="107" t="str">
        <f t="shared" si="57"/>
        <v>"LZS ODRA Kąty Opolskie"</v>
      </c>
      <c r="L348" s="5" t="s">
        <v>126</v>
      </c>
      <c r="N348" s="19" t="s">
        <v>1113</v>
      </c>
      <c r="O348" s="19">
        <v>7940</v>
      </c>
      <c r="P348" s="19" t="s">
        <v>4</v>
      </c>
      <c r="Q348" s="19" t="s">
        <v>1099</v>
      </c>
      <c r="R348" s="19">
        <v>12994</v>
      </c>
      <c r="S348" s="19" t="s">
        <v>127</v>
      </c>
      <c r="T348" s="19" t="s">
        <v>1114</v>
      </c>
      <c r="U348" s="19" t="s">
        <v>193</v>
      </c>
      <c r="V348" s="19">
        <v>1980</v>
      </c>
      <c r="W348" s="19" t="s">
        <v>1</v>
      </c>
      <c r="X348" s="19" t="s">
        <v>14</v>
      </c>
      <c r="Y348" s="19" t="s">
        <v>126</v>
      </c>
      <c r="AA348" s="1" t="str">
        <f t="shared" si="58"/>
        <v>Pętal Robert</v>
      </c>
      <c r="AB348" s="1">
        <f t="shared" si="60"/>
        <v>12994</v>
      </c>
      <c r="AC348" s="1">
        <f t="shared" si="61"/>
        <v>7940</v>
      </c>
      <c r="AD348" s="1" t="str">
        <f t="shared" si="62"/>
        <v>2018/2019</v>
      </c>
      <c r="AE348" s="1" t="str">
        <f t="shared" si="63"/>
        <v>2018-09-09</v>
      </c>
      <c r="AF348" s="1">
        <f t="shared" si="63"/>
        <v>12994</v>
      </c>
      <c r="AG348" s="1" t="str">
        <f t="shared" si="64"/>
        <v>S</v>
      </c>
      <c r="AH348" s="1">
        <f t="shared" si="66"/>
        <v>1980</v>
      </c>
      <c r="AI348" s="1" t="str">
        <f t="shared" si="66"/>
        <v>M</v>
      </c>
      <c r="AJ348" s="1" t="str">
        <f t="shared" si="66"/>
        <v>LUKS Mańkowice-Piątkowice</v>
      </c>
      <c r="AK348" s="1" t="str">
        <f t="shared" si="59"/>
        <v>LUKS Mańkowice-Piątkowice</v>
      </c>
      <c r="AL348" s="1" t="str">
        <f t="shared" si="65"/>
        <v>OPO</v>
      </c>
    </row>
    <row r="349" spans="1:38" ht="15.75">
      <c r="A349" s="8" t="s">
        <v>1323</v>
      </c>
      <c r="B349" s="16">
        <v>24810</v>
      </c>
      <c r="C349" s="2">
        <v>128</v>
      </c>
      <c r="D349" s="105" t="s">
        <v>1814</v>
      </c>
      <c r="E349" s="106">
        <v>43678</v>
      </c>
      <c r="F349" s="3" t="s">
        <v>4</v>
      </c>
      <c r="G349" s="6" t="s">
        <v>1587</v>
      </c>
      <c r="H349" s="16">
        <v>1994</v>
      </c>
      <c r="I349" s="2" t="s">
        <v>126</v>
      </c>
      <c r="J349" s="107" t="str">
        <f t="shared" si="56"/>
        <v>"LZS ODRA Kąty Opolskie"</v>
      </c>
      <c r="K349" s="107" t="str">
        <f t="shared" si="57"/>
        <v>"LZS ODRA Kąty Opolskie"</v>
      </c>
      <c r="L349" s="5" t="s">
        <v>126</v>
      </c>
      <c r="N349" s="19" t="s">
        <v>1116</v>
      </c>
      <c r="O349" s="19">
        <v>7941</v>
      </c>
      <c r="P349" s="19" t="s">
        <v>4</v>
      </c>
      <c r="Q349" s="19" t="s">
        <v>1099</v>
      </c>
      <c r="R349" s="19">
        <v>12997</v>
      </c>
      <c r="S349" s="19" t="s">
        <v>127</v>
      </c>
      <c r="T349" s="19" t="s">
        <v>1111</v>
      </c>
      <c r="U349" s="19" t="s">
        <v>209</v>
      </c>
      <c r="V349" s="19">
        <v>1985</v>
      </c>
      <c r="W349" s="19" t="s">
        <v>1</v>
      </c>
      <c r="X349" s="19" t="s">
        <v>14</v>
      </c>
      <c r="Y349" s="19" t="s">
        <v>126</v>
      </c>
      <c r="AA349" s="1" t="str">
        <f t="shared" si="58"/>
        <v>Gawlik Grzegorz</v>
      </c>
      <c r="AB349" s="1">
        <f t="shared" si="60"/>
        <v>12997</v>
      </c>
      <c r="AC349" s="1">
        <f t="shared" si="61"/>
        <v>7941</v>
      </c>
      <c r="AD349" s="1" t="str">
        <f t="shared" si="62"/>
        <v>2018/2019</v>
      </c>
      <c r="AE349" s="1" t="str">
        <f t="shared" si="63"/>
        <v>2018-09-09</v>
      </c>
      <c r="AF349" s="1">
        <f t="shared" si="63"/>
        <v>12997</v>
      </c>
      <c r="AG349" s="1" t="str">
        <f t="shared" si="64"/>
        <v>S</v>
      </c>
      <c r="AH349" s="1">
        <f t="shared" si="66"/>
        <v>1985</v>
      </c>
      <c r="AI349" s="1" t="str">
        <f t="shared" si="66"/>
        <v>M</v>
      </c>
      <c r="AJ349" s="1" t="str">
        <f t="shared" si="66"/>
        <v>LUKS Mańkowice-Piątkowice</v>
      </c>
      <c r="AK349" s="1" t="str">
        <f t="shared" si="59"/>
        <v>LUKS Mańkowice-Piątkowice</v>
      </c>
      <c r="AL349" s="1" t="str">
        <f t="shared" si="65"/>
        <v>OPO</v>
      </c>
    </row>
    <row r="350" spans="1:38" ht="15.75">
      <c r="A350" s="8" t="s">
        <v>497</v>
      </c>
      <c r="B350" s="16">
        <v>10045</v>
      </c>
      <c r="C350" s="2">
        <v>127</v>
      </c>
      <c r="D350" s="105" t="s">
        <v>1815</v>
      </c>
      <c r="E350" s="106">
        <v>43678</v>
      </c>
      <c r="F350" s="3" t="s">
        <v>4</v>
      </c>
      <c r="G350" s="6" t="s">
        <v>1587</v>
      </c>
      <c r="H350" s="16">
        <v>1987</v>
      </c>
      <c r="I350" s="2" t="s">
        <v>126</v>
      </c>
      <c r="J350" s="107" t="str">
        <f t="shared" si="56"/>
        <v>"LZS ODRA Kąty Opolskie"</v>
      </c>
      <c r="K350" s="107" t="str">
        <f t="shared" si="57"/>
        <v>"LZS ODRA Kąty Opolskie"</v>
      </c>
      <c r="L350" s="5" t="s">
        <v>126</v>
      </c>
      <c r="N350" s="19" t="s">
        <v>1118</v>
      </c>
      <c r="O350" s="19">
        <v>7942</v>
      </c>
      <c r="P350" s="19" t="s">
        <v>4</v>
      </c>
      <c r="Q350" s="19" t="s">
        <v>1099</v>
      </c>
      <c r="R350" s="19">
        <v>10619</v>
      </c>
      <c r="S350" s="19" t="s">
        <v>127</v>
      </c>
      <c r="T350" s="19" t="s">
        <v>1119</v>
      </c>
      <c r="U350" s="19" t="s">
        <v>187</v>
      </c>
      <c r="V350" s="19">
        <v>1975</v>
      </c>
      <c r="W350" s="19" t="s">
        <v>1</v>
      </c>
      <c r="X350" s="19" t="s">
        <v>14</v>
      </c>
      <c r="Y350" s="19" t="s">
        <v>126</v>
      </c>
      <c r="AA350" s="1" t="str">
        <f t="shared" si="58"/>
        <v>Przeździecki Paweł</v>
      </c>
      <c r="AB350" s="1">
        <f t="shared" si="60"/>
        <v>10619</v>
      </c>
      <c r="AC350" s="1">
        <f t="shared" si="61"/>
        <v>7942</v>
      </c>
      <c r="AD350" s="1" t="str">
        <f t="shared" si="62"/>
        <v>2018/2019</v>
      </c>
      <c r="AE350" s="1" t="str">
        <f t="shared" si="63"/>
        <v>2018-09-09</v>
      </c>
      <c r="AF350" s="1">
        <f t="shared" si="63"/>
        <v>10619</v>
      </c>
      <c r="AG350" s="1" t="str">
        <f t="shared" si="64"/>
        <v>S</v>
      </c>
      <c r="AH350" s="1">
        <f t="shared" si="66"/>
        <v>1975</v>
      </c>
      <c r="AI350" s="1" t="str">
        <f t="shared" si="66"/>
        <v>M</v>
      </c>
      <c r="AJ350" s="1" t="str">
        <f t="shared" si="66"/>
        <v>LUKS Mańkowice-Piątkowice</v>
      </c>
      <c r="AK350" s="1" t="str">
        <f t="shared" si="59"/>
        <v>LUKS Mańkowice-Piątkowice</v>
      </c>
      <c r="AL350" s="1" t="str">
        <f t="shared" si="65"/>
        <v>OPO</v>
      </c>
    </row>
    <row r="351" spans="1:38" ht="15.75">
      <c r="A351" s="8" t="s">
        <v>344</v>
      </c>
      <c r="B351" s="16">
        <v>24812</v>
      </c>
      <c r="C351" s="2">
        <v>126</v>
      </c>
      <c r="D351" s="105" t="s">
        <v>1816</v>
      </c>
      <c r="E351" s="106">
        <v>43678</v>
      </c>
      <c r="F351" s="3" t="s">
        <v>4</v>
      </c>
      <c r="G351" s="6" t="s">
        <v>1587</v>
      </c>
      <c r="H351" s="16">
        <v>1994</v>
      </c>
      <c r="I351" s="6" t="s">
        <v>126</v>
      </c>
      <c r="J351" s="107" t="str">
        <f t="shared" si="56"/>
        <v>"LZS ODRA Kąty Opolskie"</v>
      </c>
      <c r="K351" s="107" t="str">
        <f t="shared" si="57"/>
        <v>"LZS ODRA Kąty Opolskie"</v>
      </c>
      <c r="L351" s="5" t="s">
        <v>126</v>
      </c>
      <c r="N351" s="19" t="s">
        <v>1121</v>
      </c>
      <c r="O351" s="19">
        <v>7943</v>
      </c>
      <c r="P351" s="19" t="s">
        <v>4</v>
      </c>
      <c r="Q351" s="19" t="s">
        <v>1099</v>
      </c>
      <c r="R351" s="19">
        <v>12992</v>
      </c>
      <c r="S351" s="19" t="s">
        <v>127</v>
      </c>
      <c r="T351" s="19" t="s">
        <v>1122</v>
      </c>
      <c r="U351" s="19" t="s">
        <v>324</v>
      </c>
      <c r="V351" s="19">
        <v>1988</v>
      </c>
      <c r="W351" s="19" t="s">
        <v>1</v>
      </c>
      <c r="X351" s="19" t="s">
        <v>14</v>
      </c>
      <c r="Y351" s="19" t="s">
        <v>126</v>
      </c>
      <c r="AA351" s="1" t="str">
        <f t="shared" si="58"/>
        <v>Wierzbanowski Łukasz</v>
      </c>
      <c r="AB351" s="1">
        <f t="shared" si="60"/>
        <v>12992</v>
      </c>
      <c r="AC351" s="1">
        <f t="shared" si="61"/>
        <v>7943</v>
      </c>
      <c r="AD351" s="1" t="str">
        <f t="shared" si="62"/>
        <v>2018/2019</v>
      </c>
      <c r="AE351" s="1" t="str">
        <f t="shared" si="63"/>
        <v>2018-09-09</v>
      </c>
      <c r="AF351" s="1">
        <f t="shared" si="63"/>
        <v>12992</v>
      </c>
      <c r="AG351" s="1" t="str">
        <f t="shared" si="64"/>
        <v>S</v>
      </c>
      <c r="AH351" s="1">
        <f t="shared" si="66"/>
        <v>1988</v>
      </c>
      <c r="AI351" s="1" t="str">
        <f t="shared" si="66"/>
        <v>M</v>
      </c>
      <c r="AJ351" s="1" t="str">
        <f t="shared" si="66"/>
        <v>LUKS Mańkowice-Piątkowice</v>
      </c>
      <c r="AK351" s="1" t="str">
        <f t="shared" si="59"/>
        <v>LUKS Mańkowice-Piątkowice</v>
      </c>
      <c r="AL351" s="1" t="str">
        <f t="shared" si="65"/>
        <v>OPO</v>
      </c>
    </row>
    <row r="352" spans="1:38" ht="15.75">
      <c r="A352" s="8" t="s">
        <v>341</v>
      </c>
      <c r="B352" s="16">
        <v>881</v>
      </c>
      <c r="C352" s="2">
        <v>125</v>
      </c>
      <c r="D352" s="105" t="s">
        <v>1817</v>
      </c>
      <c r="E352" s="106">
        <v>43678</v>
      </c>
      <c r="F352" s="3" t="s">
        <v>4</v>
      </c>
      <c r="G352" s="6" t="s">
        <v>1587</v>
      </c>
      <c r="H352" s="16">
        <v>1962</v>
      </c>
      <c r="I352" s="2" t="s">
        <v>126</v>
      </c>
      <c r="J352" s="107" t="str">
        <f t="shared" si="56"/>
        <v>"LZS ODRA Kąty Opolskie"</v>
      </c>
      <c r="K352" s="107" t="str">
        <f t="shared" si="57"/>
        <v>"LZS ODRA Kąty Opolskie"</v>
      </c>
      <c r="L352" s="5" t="s">
        <v>126</v>
      </c>
      <c r="N352" s="19" t="s">
        <v>1123</v>
      </c>
      <c r="O352" s="19">
        <v>7944</v>
      </c>
      <c r="P352" s="19" t="s">
        <v>4</v>
      </c>
      <c r="Q352" s="19" t="s">
        <v>1099</v>
      </c>
      <c r="R352" s="19">
        <v>823</v>
      </c>
      <c r="S352" s="19" t="s">
        <v>127</v>
      </c>
      <c r="T352" s="19" t="s">
        <v>1124</v>
      </c>
      <c r="U352" s="19" t="s">
        <v>154</v>
      </c>
      <c r="V352" s="19">
        <v>1990</v>
      </c>
      <c r="W352" s="19" t="s">
        <v>9</v>
      </c>
      <c r="X352" s="19" t="s">
        <v>14</v>
      </c>
      <c r="Y352" s="19" t="s">
        <v>126</v>
      </c>
      <c r="AA352" s="1" t="str">
        <f t="shared" si="58"/>
        <v>Karpiak Izabela</v>
      </c>
      <c r="AB352" s="1">
        <f t="shared" si="60"/>
        <v>823</v>
      </c>
      <c r="AC352" s="1">
        <f t="shared" si="61"/>
        <v>7944</v>
      </c>
      <c r="AD352" s="1" t="str">
        <f t="shared" si="62"/>
        <v>2018/2019</v>
      </c>
      <c r="AE352" s="1" t="str">
        <f t="shared" si="63"/>
        <v>2018-09-09</v>
      </c>
      <c r="AF352" s="1">
        <f t="shared" si="63"/>
        <v>823</v>
      </c>
      <c r="AG352" s="1" t="str">
        <f t="shared" si="64"/>
        <v>S</v>
      </c>
      <c r="AH352" s="1">
        <f t="shared" si="66"/>
        <v>1990</v>
      </c>
      <c r="AI352" s="1" t="str">
        <f t="shared" si="66"/>
        <v>K</v>
      </c>
      <c r="AJ352" s="1" t="str">
        <f t="shared" si="66"/>
        <v>LUKS Mańkowice-Piątkowice</v>
      </c>
      <c r="AK352" s="1" t="str">
        <f t="shared" si="59"/>
        <v>LUKS Mańkowice-Piątkowice</v>
      </c>
      <c r="AL352" s="1" t="str">
        <f t="shared" si="65"/>
        <v>OPO</v>
      </c>
    </row>
    <row r="353" spans="1:38" ht="15.75">
      <c r="A353" s="8" t="s">
        <v>367</v>
      </c>
      <c r="B353" s="16">
        <v>31072</v>
      </c>
      <c r="C353" s="2">
        <v>124</v>
      </c>
      <c r="D353" s="105" t="s">
        <v>1818</v>
      </c>
      <c r="E353" s="106">
        <v>43678</v>
      </c>
      <c r="F353" s="3" t="s">
        <v>4</v>
      </c>
      <c r="G353" s="6" t="s">
        <v>1587</v>
      </c>
      <c r="H353" s="16">
        <v>1971</v>
      </c>
      <c r="I353" s="6" t="s">
        <v>126</v>
      </c>
      <c r="J353" s="107" t="str">
        <f t="shared" si="56"/>
        <v>"LZS ODRA Kąty Opolskie"</v>
      </c>
      <c r="K353" s="107" t="str">
        <f t="shared" si="57"/>
        <v>"LZS ODRA Kąty Opolskie"</v>
      </c>
      <c r="L353" s="5" t="s">
        <v>126</v>
      </c>
      <c r="N353" s="19" t="s">
        <v>1126</v>
      </c>
      <c r="O353" s="19">
        <v>7945</v>
      </c>
      <c r="P353" s="19" t="s">
        <v>1</v>
      </c>
      <c r="Q353" s="19" t="s">
        <v>1099</v>
      </c>
      <c r="R353" s="19">
        <v>43986</v>
      </c>
      <c r="S353" s="19" t="s">
        <v>127</v>
      </c>
      <c r="T353" s="19" t="s">
        <v>1127</v>
      </c>
      <c r="U353" s="19" t="s">
        <v>262</v>
      </c>
      <c r="V353" s="19">
        <v>2004</v>
      </c>
      <c r="W353" s="19" t="s">
        <v>1</v>
      </c>
      <c r="X353" s="19" t="s">
        <v>14</v>
      </c>
      <c r="Y353" s="19" t="s">
        <v>126</v>
      </c>
      <c r="AA353" s="1" t="str">
        <f t="shared" si="58"/>
        <v>Sulikowski Bartosz</v>
      </c>
      <c r="AB353" s="1">
        <f t="shared" si="60"/>
        <v>43986</v>
      </c>
      <c r="AC353" s="1">
        <f t="shared" si="61"/>
        <v>7945</v>
      </c>
      <c r="AD353" s="1" t="str">
        <f t="shared" si="62"/>
        <v>2018/2019</v>
      </c>
      <c r="AE353" s="1" t="str">
        <f t="shared" si="63"/>
        <v>2018-09-09</v>
      </c>
      <c r="AF353" s="1">
        <f t="shared" si="63"/>
        <v>43986</v>
      </c>
      <c r="AG353" s="1" t="str">
        <f t="shared" si="64"/>
        <v>M</v>
      </c>
      <c r="AH353" s="1">
        <f t="shared" si="66"/>
        <v>2004</v>
      </c>
      <c r="AI353" s="1" t="str">
        <f t="shared" si="66"/>
        <v>M</v>
      </c>
      <c r="AJ353" s="1" t="str">
        <f t="shared" si="66"/>
        <v>LUKS Mańkowice-Piątkowice</v>
      </c>
      <c r="AK353" s="1" t="str">
        <f t="shared" si="59"/>
        <v>LUKS Mańkowice-Piątkowice</v>
      </c>
      <c r="AL353" s="1" t="str">
        <f t="shared" si="65"/>
        <v>OPO</v>
      </c>
    </row>
    <row r="354" spans="1:38" ht="15.75">
      <c r="A354" s="8" t="s">
        <v>353</v>
      </c>
      <c r="B354" s="16">
        <v>8136</v>
      </c>
      <c r="C354" s="2">
        <v>123</v>
      </c>
      <c r="D354" s="105" t="s">
        <v>1819</v>
      </c>
      <c r="E354" s="106">
        <v>43678</v>
      </c>
      <c r="F354" s="3" t="s">
        <v>4</v>
      </c>
      <c r="G354" s="6" t="s">
        <v>1587</v>
      </c>
      <c r="H354" s="16">
        <v>1984</v>
      </c>
      <c r="I354" s="6" t="s">
        <v>126</v>
      </c>
      <c r="J354" s="107" t="str">
        <f t="shared" si="56"/>
        <v>"LZS ODRA Kąty Opolskie"</v>
      </c>
      <c r="K354" s="107" t="str">
        <f t="shared" si="57"/>
        <v>"LZS ODRA Kąty Opolskie"</v>
      </c>
      <c r="L354" s="7" t="s">
        <v>126</v>
      </c>
      <c r="N354" s="19" t="s">
        <v>1129</v>
      </c>
      <c r="O354" s="19">
        <v>7946</v>
      </c>
      <c r="P354" s="19" t="s">
        <v>1</v>
      </c>
      <c r="Q354" s="19" t="s">
        <v>1099</v>
      </c>
      <c r="R354" s="19">
        <v>43987</v>
      </c>
      <c r="S354" s="19" t="s">
        <v>127</v>
      </c>
      <c r="T354" s="19" t="s">
        <v>208</v>
      </c>
      <c r="U354" s="19" t="s">
        <v>462</v>
      </c>
      <c r="V354" s="19">
        <v>2006</v>
      </c>
      <c r="W354" s="19" t="s">
        <v>1</v>
      </c>
      <c r="X354" s="19" t="s">
        <v>14</v>
      </c>
      <c r="Y354" s="19" t="s">
        <v>126</v>
      </c>
      <c r="AA354" s="1" t="str">
        <f t="shared" si="58"/>
        <v>Bielecki Konrad</v>
      </c>
      <c r="AB354" s="1">
        <f t="shared" si="60"/>
        <v>43987</v>
      </c>
      <c r="AC354" s="1">
        <f t="shared" si="61"/>
        <v>7946</v>
      </c>
      <c r="AD354" s="1" t="str">
        <f t="shared" si="62"/>
        <v>2018/2019</v>
      </c>
      <c r="AE354" s="1" t="str">
        <f t="shared" si="63"/>
        <v>2018-09-09</v>
      </c>
      <c r="AF354" s="1">
        <f t="shared" si="63"/>
        <v>43987</v>
      </c>
      <c r="AG354" s="1" t="str">
        <f t="shared" si="64"/>
        <v>M</v>
      </c>
      <c r="AH354" s="1">
        <f t="shared" si="66"/>
        <v>2006</v>
      </c>
      <c r="AI354" s="1" t="str">
        <f t="shared" si="66"/>
        <v>M</v>
      </c>
      <c r="AJ354" s="1" t="str">
        <f t="shared" si="66"/>
        <v>LUKS Mańkowice-Piątkowice</v>
      </c>
      <c r="AK354" s="1" t="str">
        <f t="shared" si="59"/>
        <v>LUKS Mańkowice-Piątkowice</v>
      </c>
      <c r="AL354" s="1" t="str">
        <f t="shared" si="65"/>
        <v>OPO</v>
      </c>
    </row>
    <row r="355" spans="1:38" ht="15.75">
      <c r="A355" s="8" t="s">
        <v>347</v>
      </c>
      <c r="B355" s="16">
        <v>6253</v>
      </c>
      <c r="C355" s="2">
        <v>122</v>
      </c>
      <c r="D355" s="105" t="s">
        <v>1820</v>
      </c>
      <c r="E355" s="106">
        <v>43678</v>
      </c>
      <c r="F355" s="3" t="s">
        <v>4</v>
      </c>
      <c r="G355" s="6" t="s">
        <v>1587</v>
      </c>
      <c r="H355" s="16">
        <v>1981</v>
      </c>
      <c r="I355" s="2" t="s">
        <v>126</v>
      </c>
      <c r="J355" s="107" t="str">
        <f t="shared" si="56"/>
        <v>"LZS ODRA Kąty Opolskie"</v>
      </c>
      <c r="K355" s="107" t="str">
        <f t="shared" si="57"/>
        <v>"LZS ODRA Kąty Opolskie"</v>
      </c>
      <c r="L355" s="5" t="s">
        <v>126</v>
      </c>
      <c r="N355" s="19" t="s">
        <v>1131</v>
      </c>
      <c r="O355" s="19">
        <v>7947</v>
      </c>
      <c r="P355" s="19" t="s">
        <v>1</v>
      </c>
      <c r="Q355" s="19" t="s">
        <v>1099</v>
      </c>
      <c r="R355" s="19">
        <v>46708</v>
      </c>
      <c r="S355" s="19" t="s">
        <v>127</v>
      </c>
      <c r="T355" s="19" t="s">
        <v>1132</v>
      </c>
      <c r="U355" s="19" t="s">
        <v>1133</v>
      </c>
      <c r="V355" s="19">
        <v>2004</v>
      </c>
      <c r="W355" s="19" t="s">
        <v>1</v>
      </c>
      <c r="X355" s="19" t="s">
        <v>14</v>
      </c>
      <c r="Y355" s="19" t="s">
        <v>126</v>
      </c>
      <c r="AA355" s="1" t="str">
        <f t="shared" si="58"/>
        <v>Dołęgowski Bartłomiej</v>
      </c>
      <c r="AB355" s="1">
        <f t="shared" si="60"/>
        <v>46708</v>
      </c>
      <c r="AC355" s="1">
        <f t="shared" si="61"/>
        <v>7947</v>
      </c>
      <c r="AD355" s="1" t="str">
        <f t="shared" si="62"/>
        <v>2018/2019</v>
      </c>
      <c r="AE355" s="1" t="str">
        <f t="shared" si="63"/>
        <v>2018-09-09</v>
      </c>
      <c r="AF355" s="1">
        <f t="shared" si="63"/>
        <v>46708</v>
      </c>
      <c r="AG355" s="1" t="str">
        <f t="shared" si="64"/>
        <v>M</v>
      </c>
      <c r="AH355" s="1">
        <f t="shared" si="66"/>
        <v>2004</v>
      </c>
      <c r="AI355" s="1" t="str">
        <f t="shared" si="66"/>
        <v>M</v>
      </c>
      <c r="AJ355" s="1" t="str">
        <f t="shared" si="66"/>
        <v>LUKS Mańkowice-Piątkowice</v>
      </c>
      <c r="AK355" s="1" t="str">
        <f t="shared" si="59"/>
        <v>LUKS Mańkowice-Piątkowice</v>
      </c>
      <c r="AL355" s="1" t="str">
        <f t="shared" si="65"/>
        <v>OPO</v>
      </c>
    </row>
    <row r="356" spans="1:38" ht="15.75">
      <c r="A356" s="109" t="s">
        <v>338</v>
      </c>
      <c r="B356" s="110">
        <v>39615</v>
      </c>
      <c r="C356" s="15">
        <v>121</v>
      </c>
      <c r="D356" s="105" t="s">
        <v>1821</v>
      </c>
      <c r="E356" s="106">
        <v>43678</v>
      </c>
      <c r="F356" s="3" t="s">
        <v>4</v>
      </c>
      <c r="G356" s="6" t="s">
        <v>1587</v>
      </c>
      <c r="H356" s="110">
        <v>1997</v>
      </c>
      <c r="I356" s="15" t="s">
        <v>126</v>
      </c>
      <c r="J356" s="107" t="str">
        <f t="shared" si="56"/>
        <v>"LZS ODRA Kąty Opolskie"</v>
      </c>
      <c r="K356" s="107" t="str">
        <f t="shared" si="57"/>
        <v>"LZS ODRA Kąty Opolskie"</v>
      </c>
      <c r="L356" s="7" t="s">
        <v>126</v>
      </c>
      <c r="N356" s="19" t="s">
        <v>1135</v>
      </c>
      <c r="O356" s="19">
        <v>7948</v>
      </c>
      <c r="P356" s="19" t="s">
        <v>1</v>
      </c>
      <c r="Q356" s="19" t="s">
        <v>1099</v>
      </c>
      <c r="R356" s="19">
        <v>46709</v>
      </c>
      <c r="S356" s="19" t="s">
        <v>127</v>
      </c>
      <c r="T356" s="19" t="s">
        <v>1132</v>
      </c>
      <c r="U356" s="19" t="s">
        <v>476</v>
      </c>
      <c r="V356" s="19">
        <v>2005</v>
      </c>
      <c r="W356" s="19" t="s">
        <v>1</v>
      </c>
      <c r="X356" s="19" t="s">
        <v>14</v>
      </c>
      <c r="Y356" s="19" t="s">
        <v>126</v>
      </c>
      <c r="AA356" s="1" t="str">
        <f t="shared" si="58"/>
        <v>Dołęgowski Wojciech</v>
      </c>
      <c r="AB356" s="1">
        <f t="shared" si="60"/>
        <v>46709</v>
      </c>
      <c r="AC356" s="1">
        <f t="shared" si="61"/>
        <v>7948</v>
      </c>
      <c r="AD356" s="1" t="str">
        <f t="shared" si="62"/>
        <v>2018/2019</v>
      </c>
      <c r="AE356" s="1" t="str">
        <f t="shared" si="63"/>
        <v>2018-09-09</v>
      </c>
      <c r="AF356" s="1">
        <f t="shared" si="63"/>
        <v>46709</v>
      </c>
      <c r="AG356" s="1" t="str">
        <f t="shared" si="64"/>
        <v>M</v>
      </c>
      <c r="AH356" s="1">
        <f t="shared" si="66"/>
        <v>2005</v>
      </c>
      <c r="AI356" s="1" t="str">
        <f t="shared" si="66"/>
        <v>M</v>
      </c>
      <c r="AJ356" s="1" t="str">
        <f t="shared" si="66"/>
        <v>LUKS Mańkowice-Piątkowice</v>
      </c>
      <c r="AK356" s="1" t="str">
        <f t="shared" si="59"/>
        <v>LUKS Mańkowice-Piątkowice</v>
      </c>
      <c r="AL356" s="1" t="str">
        <f t="shared" si="65"/>
        <v>OPO</v>
      </c>
    </row>
    <row r="357" spans="1:38" ht="15.75">
      <c r="A357" s="8" t="s">
        <v>335</v>
      </c>
      <c r="B357" s="16">
        <v>29035</v>
      </c>
      <c r="C357" s="2">
        <v>120</v>
      </c>
      <c r="D357" s="105" t="s">
        <v>1822</v>
      </c>
      <c r="E357" s="106">
        <v>43678</v>
      </c>
      <c r="F357" s="3" t="s">
        <v>4</v>
      </c>
      <c r="G357" s="6" t="s">
        <v>1587</v>
      </c>
      <c r="H357" s="16">
        <v>1989</v>
      </c>
      <c r="I357" s="6" t="s">
        <v>126</v>
      </c>
      <c r="J357" s="107" t="str">
        <f t="shared" si="56"/>
        <v>"LZS ODRA Kąty Opolskie"</v>
      </c>
      <c r="K357" s="107" t="str">
        <f t="shared" si="57"/>
        <v>"LZS ODRA Kąty Opolskie"</v>
      </c>
      <c r="L357" s="5" t="s">
        <v>126</v>
      </c>
      <c r="N357" s="19" t="s">
        <v>1137</v>
      </c>
      <c r="O357" s="19">
        <v>7949</v>
      </c>
      <c r="P357" s="19" t="s">
        <v>1</v>
      </c>
      <c r="Q357" s="19" t="s">
        <v>1099</v>
      </c>
      <c r="R357" s="19">
        <v>50158</v>
      </c>
      <c r="S357" s="19"/>
      <c r="T357" s="19" t="s">
        <v>1138</v>
      </c>
      <c r="U357" s="19" t="s">
        <v>282</v>
      </c>
      <c r="V357" s="19">
        <v>2008</v>
      </c>
      <c r="W357" s="19" t="s">
        <v>1</v>
      </c>
      <c r="X357" s="19" t="s">
        <v>14</v>
      </c>
      <c r="Y357" s="19" t="s">
        <v>126</v>
      </c>
      <c r="AA357" s="1" t="str">
        <f t="shared" si="58"/>
        <v>Sewielski Kacper</v>
      </c>
      <c r="AB357" s="1">
        <f t="shared" si="60"/>
        <v>50158</v>
      </c>
      <c r="AC357" s="1">
        <f t="shared" si="61"/>
        <v>7949</v>
      </c>
      <c r="AD357" s="1" t="str">
        <f t="shared" si="62"/>
        <v>2018/2019</v>
      </c>
      <c r="AE357" s="1" t="str">
        <f t="shared" si="63"/>
        <v>2018-09-09</v>
      </c>
      <c r="AF357" s="1">
        <f t="shared" si="63"/>
        <v>50158</v>
      </c>
      <c r="AG357" s="1" t="str">
        <f t="shared" si="64"/>
        <v>M</v>
      </c>
      <c r="AH357" s="1">
        <f t="shared" si="66"/>
        <v>2008</v>
      </c>
      <c r="AI357" s="1" t="str">
        <f t="shared" si="66"/>
        <v>M</v>
      </c>
      <c r="AJ357" s="1" t="str">
        <f t="shared" si="66"/>
        <v>LUKS Mańkowice-Piątkowice</v>
      </c>
      <c r="AK357" s="1" t="str">
        <f t="shared" si="59"/>
        <v>LUKS Mańkowice-Piątkowice</v>
      </c>
      <c r="AL357" s="1" t="str">
        <f t="shared" si="65"/>
        <v>OPO</v>
      </c>
    </row>
    <row r="358" spans="1:38" ht="15.75">
      <c r="A358" s="8" t="s">
        <v>350</v>
      </c>
      <c r="B358" s="16">
        <v>31537</v>
      </c>
      <c r="C358" s="2">
        <v>119</v>
      </c>
      <c r="D358" s="105" t="s">
        <v>1823</v>
      </c>
      <c r="E358" s="106">
        <v>43678</v>
      </c>
      <c r="F358" s="3" t="s">
        <v>4</v>
      </c>
      <c r="G358" s="6" t="s">
        <v>1587</v>
      </c>
      <c r="H358" s="16">
        <v>2001</v>
      </c>
      <c r="I358" s="2" t="s">
        <v>126</v>
      </c>
      <c r="J358" s="107" t="str">
        <f t="shared" si="56"/>
        <v>"LZS ODRA Kąty Opolskie"</v>
      </c>
      <c r="K358" s="107" t="str">
        <f t="shared" si="57"/>
        <v>"LZS ODRA Kąty Opolskie"</v>
      </c>
      <c r="L358" s="5" t="s">
        <v>126</v>
      </c>
      <c r="N358" s="19" t="s">
        <v>1140</v>
      </c>
      <c r="O358" s="19">
        <v>7950</v>
      </c>
      <c r="P358" s="19" t="s">
        <v>1</v>
      </c>
      <c r="Q358" s="19" t="s">
        <v>1099</v>
      </c>
      <c r="R358" s="19">
        <v>48950</v>
      </c>
      <c r="S358" s="19" t="s">
        <v>127</v>
      </c>
      <c r="T358" s="19" t="s">
        <v>1141</v>
      </c>
      <c r="U358" s="19" t="s">
        <v>1056</v>
      </c>
      <c r="V358" s="19">
        <v>2007</v>
      </c>
      <c r="W358" s="19" t="s">
        <v>9</v>
      </c>
      <c r="X358" s="19" t="s">
        <v>14</v>
      </c>
      <c r="Y358" s="19" t="s">
        <v>126</v>
      </c>
      <c r="AA358" s="1" t="str">
        <f t="shared" si="58"/>
        <v>Pacan Małgorzata</v>
      </c>
      <c r="AB358" s="1">
        <f t="shared" si="60"/>
        <v>48950</v>
      </c>
      <c r="AC358" s="1">
        <f t="shared" si="61"/>
        <v>7950</v>
      </c>
      <c r="AD358" s="1" t="str">
        <f t="shared" si="62"/>
        <v>2018/2019</v>
      </c>
      <c r="AE358" s="1" t="str">
        <f t="shared" si="63"/>
        <v>2018-09-09</v>
      </c>
      <c r="AF358" s="1">
        <f t="shared" si="63"/>
        <v>48950</v>
      </c>
      <c r="AG358" s="1" t="str">
        <f t="shared" si="64"/>
        <v>M</v>
      </c>
      <c r="AH358" s="1">
        <f t="shared" si="66"/>
        <v>2007</v>
      </c>
      <c r="AI358" s="1" t="str">
        <f t="shared" si="66"/>
        <v>K</v>
      </c>
      <c r="AJ358" s="1" t="str">
        <f t="shared" si="66"/>
        <v>LUKS Mańkowice-Piątkowice</v>
      </c>
      <c r="AK358" s="1" t="str">
        <f t="shared" si="59"/>
        <v>LUKS Mańkowice-Piątkowice</v>
      </c>
      <c r="AL358" s="1" t="str">
        <f t="shared" si="65"/>
        <v>OPO</v>
      </c>
    </row>
    <row r="359" spans="1:38" ht="15.75">
      <c r="A359" s="8" t="s">
        <v>328</v>
      </c>
      <c r="B359" s="16">
        <v>29034</v>
      </c>
      <c r="C359" s="2">
        <v>118</v>
      </c>
      <c r="D359" s="105" t="s">
        <v>1824</v>
      </c>
      <c r="E359" s="106">
        <v>43678</v>
      </c>
      <c r="F359" s="3" t="s">
        <v>4</v>
      </c>
      <c r="G359" s="6" t="s">
        <v>1587</v>
      </c>
      <c r="H359" s="16">
        <v>1971</v>
      </c>
      <c r="I359" s="2" t="s">
        <v>126</v>
      </c>
      <c r="J359" s="107" t="str">
        <f t="shared" si="56"/>
        <v>"LZS ODRA Kąty Opolskie"</v>
      </c>
      <c r="K359" s="107" t="str">
        <f t="shared" si="57"/>
        <v>"LZS ODRA Kąty Opolskie"</v>
      </c>
      <c r="L359" s="5" t="s">
        <v>126</v>
      </c>
      <c r="N359" s="19" t="s">
        <v>1142</v>
      </c>
      <c r="O359" s="19">
        <v>7951</v>
      </c>
      <c r="P359" s="19" t="s">
        <v>106</v>
      </c>
      <c r="Q359" s="19" t="s">
        <v>1099</v>
      </c>
      <c r="R359" s="19">
        <v>48951</v>
      </c>
      <c r="S359" s="19" t="s">
        <v>127</v>
      </c>
      <c r="T359" s="19" t="s">
        <v>1143</v>
      </c>
      <c r="U359" s="19" t="s">
        <v>686</v>
      </c>
      <c r="V359" s="19">
        <v>2010</v>
      </c>
      <c r="W359" s="19" t="s">
        <v>9</v>
      </c>
      <c r="X359" s="19" t="s">
        <v>14</v>
      </c>
      <c r="Y359" s="19" t="s">
        <v>126</v>
      </c>
      <c r="AA359" s="1" t="str">
        <f t="shared" si="58"/>
        <v>Malec Martyna</v>
      </c>
      <c r="AB359" s="1">
        <f t="shared" si="60"/>
        <v>48951</v>
      </c>
      <c r="AC359" s="1">
        <f t="shared" si="61"/>
        <v>7951</v>
      </c>
      <c r="AD359" s="1" t="str">
        <f t="shared" si="62"/>
        <v>2018/2019</v>
      </c>
      <c r="AE359" s="1" t="str">
        <f t="shared" si="63"/>
        <v>2018-09-09</v>
      </c>
      <c r="AF359" s="1">
        <f t="shared" si="63"/>
        <v>48951</v>
      </c>
      <c r="AG359" s="1" t="str">
        <f t="shared" si="64"/>
        <v>D</v>
      </c>
      <c r="AH359" s="1">
        <f t="shared" si="66"/>
        <v>2010</v>
      </c>
      <c r="AI359" s="1" t="str">
        <f t="shared" si="66"/>
        <v>K</v>
      </c>
      <c r="AJ359" s="1" t="str">
        <f t="shared" si="66"/>
        <v>LUKS Mańkowice-Piątkowice</v>
      </c>
      <c r="AK359" s="1" t="str">
        <f t="shared" si="59"/>
        <v>LUKS Mańkowice-Piątkowice</v>
      </c>
      <c r="AL359" s="1" t="str">
        <f t="shared" si="65"/>
        <v>OPO</v>
      </c>
    </row>
    <row r="360" spans="1:38" ht="15.75">
      <c r="A360" s="8" t="s">
        <v>325</v>
      </c>
      <c r="B360" s="16">
        <v>8558</v>
      </c>
      <c r="C360" s="2">
        <v>117</v>
      </c>
      <c r="D360" s="105" t="s">
        <v>1825</v>
      </c>
      <c r="E360" s="106">
        <v>43678</v>
      </c>
      <c r="F360" s="3" t="s">
        <v>4</v>
      </c>
      <c r="G360" s="6" t="s">
        <v>1587</v>
      </c>
      <c r="H360" s="16">
        <v>1947</v>
      </c>
      <c r="I360" s="2" t="s">
        <v>126</v>
      </c>
      <c r="J360" s="107" t="str">
        <f t="shared" si="56"/>
        <v>"LZS ODRA Kąty Opolskie"</v>
      </c>
      <c r="K360" s="107" t="str">
        <f t="shared" si="57"/>
        <v>"LZS ODRA Kąty Opolskie"</v>
      </c>
      <c r="L360" s="5" t="s">
        <v>126</v>
      </c>
      <c r="N360" s="19" t="s">
        <v>1145</v>
      </c>
      <c r="O360" s="19">
        <v>8113</v>
      </c>
      <c r="P360" s="19" t="s">
        <v>4</v>
      </c>
      <c r="Q360" s="19" t="s">
        <v>1099</v>
      </c>
      <c r="R360" s="19">
        <v>16411</v>
      </c>
      <c r="S360" s="19" t="s">
        <v>127</v>
      </c>
      <c r="T360" s="19" t="s">
        <v>1146</v>
      </c>
      <c r="U360" s="19" t="s">
        <v>817</v>
      </c>
      <c r="V360" s="19">
        <v>1967</v>
      </c>
      <c r="W360" s="19" t="s">
        <v>1</v>
      </c>
      <c r="X360" s="19" t="s">
        <v>19</v>
      </c>
      <c r="Y360" s="19" t="s">
        <v>126</v>
      </c>
      <c r="AA360" s="1" t="str">
        <f t="shared" si="58"/>
        <v>Zatylny Mariusz</v>
      </c>
      <c r="AB360" s="1">
        <f t="shared" si="60"/>
        <v>16411</v>
      </c>
      <c r="AC360" s="1">
        <f t="shared" si="61"/>
        <v>8113</v>
      </c>
      <c r="AD360" s="1" t="str">
        <f t="shared" si="62"/>
        <v>2018/2019</v>
      </c>
      <c r="AE360" s="1" t="str">
        <f t="shared" si="63"/>
        <v>2018-09-09</v>
      </c>
      <c r="AF360" s="1">
        <f t="shared" si="63"/>
        <v>16411</v>
      </c>
      <c r="AG360" s="1" t="str">
        <f t="shared" si="64"/>
        <v>S</v>
      </c>
      <c r="AH360" s="1">
        <f t="shared" si="66"/>
        <v>1967</v>
      </c>
      <c r="AI360" s="1" t="str">
        <f t="shared" si="66"/>
        <v>M</v>
      </c>
      <c r="AJ360" s="1" t="str">
        <f t="shared" si="66"/>
        <v>LZS POLONIA Smardy</v>
      </c>
      <c r="AK360" s="1" t="str">
        <f t="shared" si="59"/>
        <v>LZS POLONIA Smardy</v>
      </c>
      <c r="AL360" s="1" t="str">
        <f t="shared" si="65"/>
        <v>OPO</v>
      </c>
    </row>
    <row r="361" spans="1:38" ht="15.75">
      <c r="A361" s="8" t="s">
        <v>361</v>
      </c>
      <c r="B361" s="16">
        <v>24808</v>
      </c>
      <c r="C361" s="2">
        <v>116</v>
      </c>
      <c r="D361" s="105" t="s">
        <v>1826</v>
      </c>
      <c r="E361" s="106">
        <v>43678</v>
      </c>
      <c r="F361" s="3" t="s">
        <v>4</v>
      </c>
      <c r="G361" s="6" t="s">
        <v>1587</v>
      </c>
      <c r="H361" s="16">
        <v>1993</v>
      </c>
      <c r="I361" s="2" t="s">
        <v>126</v>
      </c>
      <c r="J361" s="107" t="str">
        <f t="shared" si="56"/>
        <v>"LZS ODRA Kąty Opolskie"</v>
      </c>
      <c r="K361" s="107" t="str">
        <f t="shared" si="57"/>
        <v>"LZS ODRA Kąty Opolskie"</v>
      </c>
      <c r="L361" s="5" t="s">
        <v>126</v>
      </c>
      <c r="N361" s="19" t="s">
        <v>1148</v>
      </c>
      <c r="O361" s="19">
        <v>8114</v>
      </c>
      <c r="P361" s="19" t="s">
        <v>4</v>
      </c>
      <c r="Q361" s="19" t="s">
        <v>1099</v>
      </c>
      <c r="R361" s="19">
        <v>27742</v>
      </c>
      <c r="S361" s="19" t="s">
        <v>127</v>
      </c>
      <c r="T361" s="19" t="s">
        <v>1149</v>
      </c>
      <c r="U361" s="19" t="s">
        <v>817</v>
      </c>
      <c r="V361" s="19">
        <v>1958</v>
      </c>
      <c r="W361" s="19" t="s">
        <v>1</v>
      </c>
      <c r="X361" s="19" t="s">
        <v>19</v>
      </c>
      <c r="Y361" s="19" t="s">
        <v>126</v>
      </c>
      <c r="AA361" s="1" t="str">
        <f t="shared" si="58"/>
        <v>Gorejowski Mariusz</v>
      </c>
      <c r="AB361" s="1">
        <f t="shared" si="60"/>
        <v>27742</v>
      </c>
      <c r="AC361" s="1">
        <f t="shared" si="61"/>
        <v>8114</v>
      </c>
      <c r="AD361" s="1" t="str">
        <f t="shared" si="62"/>
        <v>2018/2019</v>
      </c>
      <c r="AE361" s="1" t="str">
        <f t="shared" si="63"/>
        <v>2018-09-09</v>
      </c>
      <c r="AF361" s="1">
        <f t="shared" si="63"/>
        <v>27742</v>
      </c>
      <c r="AG361" s="1" t="str">
        <f t="shared" si="64"/>
        <v>S</v>
      </c>
      <c r="AH361" s="1">
        <f t="shared" si="66"/>
        <v>1958</v>
      </c>
      <c r="AI361" s="1" t="str">
        <f t="shared" si="66"/>
        <v>M</v>
      </c>
      <c r="AJ361" s="1" t="str">
        <f t="shared" si="66"/>
        <v>LZS POLONIA Smardy</v>
      </c>
      <c r="AK361" s="1" t="str">
        <f t="shared" si="59"/>
        <v>LZS POLONIA Smardy</v>
      </c>
      <c r="AL361" s="1" t="str">
        <f t="shared" si="65"/>
        <v>OPO</v>
      </c>
    </row>
    <row r="362" spans="1:38" ht="15.75">
      <c r="A362" s="8" t="s">
        <v>1827</v>
      </c>
      <c r="B362" s="16">
        <v>25385</v>
      </c>
      <c r="C362" s="2">
        <v>21</v>
      </c>
      <c r="D362" s="105" t="s">
        <v>1828</v>
      </c>
      <c r="E362" s="106">
        <v>43676</v>
      </c>
      <c r="F362" s="3" t="s">
        <v>4</v>
      </c>
      <c r="G362" s="6" t="s">
        <v>1829</v>
      </c>
      <c r="H362" s="16">
        <v>1969</v>
      </c>
      <c r="I362" s="6" t="s">
        <v>126</v>
      </c>
      <c r="J362" s="107" t="str">
        <f t="shared" si="56"/>
        <v>"LZS GROM Szybowice"</v>
      </c>
      <c r="K362" s="107" t="str">
        <f t="shared" si="57"/>
        <v>"LZS GROM Szybowice"</v>
      </c>
      <c r="L362" s="5" t="s">
        <v>126</v>
      </c>
      <c r="N362" s="19" t="s">
        <v>1151</v>
      </c>
      <c r="O362" s="19">
        <v>8115</v>
      </c>
      <c r="P362" s="19" t="s">
        <v>4</v>
      </c>
      <c r="Q362" s="19" t="s">
        <v>1099</v>
      </c>
      <c r="R362" s="19">
        <v>33875</v>
      </c>
      <c r="S362" s="19" t="s">
        <v>127</v>
      </c>
      <c r="T362" s="19" t="s">
        <v>1152</v>
      </c>
      <c r="U362" s="19" t="s">
        <v>215</v>
      </c>
      <c r="V362" s="19">
        <v>1977</v>
      </c>
      <c r="W362" s="19" t="s">
        <v>1</v>
      </c>
      <c r="X362" s="19" t="s">
        <v>19</v>
      </c>
      <c r="Y362" s="19" t="s">
        <v>126</v>
      </c>
      <c r="AA362" s="1" t="str">
        <f t="shared" si="58"/>
        <v>Kopaniszen Daniel</v>
      </c>
      <c r="AB362" s="1">
        <f t="shared" si="60"/>
        <v>33875</v>
      </c>
      <c r="AC362" s="1">
        <f t="shared" si="61"/>
        <v>8115</v>
      </c>
      <c r="AD362" s="1" t="str">
        <f t="shared" si="62"/>
        <v>2018/2019</v>
      </c>
      <c r="AE362" s="1" t="str">
        <f t="shared" si="63"/>
        <v>2018-09-09</v>
      </c>
      <c r="AF362" s="1">
        <f t="shared" si="63"/>
        <v>33875</v>
      </c>
      <c r="AG362" s="1" t="str">
        <f t="shared" si="64"/>
        <v>S</v>
      </c>
      <c r="AH362" s="1">
        <f t="shared" si="66"/>
        <v>1977</v>
      </c>
      <c r="AI362" s="1" t="str">
        <f t="shared" si="66"/>
        <v>M</v>
      </c>
      <c r="AJ362" s="1" t="str">
        <f t="shared" si="66"/>
        <v>LZS POLONIA Smardy</v>
      </c>
      <c r="AK362" s="1" t="str">
        <f t="shared" si="59"/>
        <v>LZS POLONIA Smardy</v>
      </c>
      <c r="AL362" s="1" t="str">
        <f t="shared" si="65"/>
        <v>OPO</v>
      </c>
    </row>
    <row r="363" spans="1:38" ht="15.75">
      <c r="A363" s="8" t="s">
        <v>176</v>
      </c>
      <c r="B363" s="16">
        <v>25386</v>
      </c>
      <c r="C363" s="2">
        <v>20</v>
      </c>
      <c r="D363" s="105" t="s">
        <v>1830</v>
      </c>
      <c r="E363" s="106">
        <v>43676</v>
      </c>
      <c r="F363" s="3" t="s">
        <v>4</v>
      </c>
      <c r="G363" s="6" t="s">
        <v>1829</v>
      </c>
      <c r="H363" s="16">
        <v>1969</v>
      </c>
      <c r="I363" s="2" t="s">
        <v>126</v>
      </c>
      <c r="J363" s="107" t="str">
        <f t="shared" si="56"/>
        <v>"LZS GROM Szybowice"</v>
      </c>
      <c r="K363" s="107" t="str">
        <f t="shared" si="57"/>
        <v>"LZS GROM Szybowice"</v>
      </c>
      <c r="L363" s="5" t="s">
        <v>126</v>
      </c>
      <c r="N363" s="19" t="s">
        <v>1154</v>
      </c>
      <c r="O363" s="19">
        <v>8116</v>
      </c>
      <c r="P363" s="19" t="s">
        <v>4</v>
      </c>
      <c r="Q363" s="19" t="s">
        <v>1099</v>
      </c>
      <c r="R363" s="19">
        <v>26661</v>
      </c>
      <c r="S363" s="19" t="s">
        <v>127</v>
      </c>
      <c r="T363" s="19" t="s">
        <v>1155</v>
      </c>
      <c r="U363" s="19" t="s">
        <v>178</v>
      </c>
      <c r="V363" s="19">
        <v>1965</v>
      </c>
      <c r="W363" s="19" t="s">
        <v>1</v>
      </c>
      <c r="X363" s="19" t="s">
        <v>19</v>
      </c>
      <c r="Y363" s="19" t="s">
        <v>126</v>
      </c>
      <c r="AA363" s="1" t="str">
        <f t="shared" si="58"/>
        <v>Matys Adam</v>
      </c>
      <c r="AB363" s="1">
        <f t="shared" si="60"/>
        <v>26661</v>
      </c>
      <c r="AC363" s="1">
        <f t="shared" si="61"/>
        <v>8116</v>
      </c>
      <c r="AD363" s="1" t="str">
        <f t="shared" si="62"/>
        <v>2018/2019</v>
      </c>
      <c r="AE363" s="1" t="str">
        <f t="shared" si="63"/>
        <v>2018-09-09</v>
      </c>
      <c r="AF363" s="1">
        <f t="shared" si="63"/>
        <v>26661</v>
      </c>
      <c r="AG363" s="1" t="str">
        <f t="shared" si="64"/>
        <v>S</v>
      </c>
      <c r="AH363" s="1">
        <f t="shared" si="66"/>
        <v>1965</v>
      </c>
      <c r="AI363" s="1" t="str">
        <f t="shared" si="66"/>
        <v>M</v>
      </c>
      <c r="AJ363" s="1" t="str">
        <f t="shared" si="66"/>
        <v>LZS POLONIA Smardy</v>
      </c>
      <c r="AK363" s="1" t="str">
        <f t="shared" si="59"/>
        <v>LZS POLONIA Smardy</v>
      </c>
      <c r="AL363" s="1" t="str">
        <f t="shared" si="65"/>
        <v>OPO</v>
      </c>
    </row>
    <row r="364" spans="1:38" ht="15.75">
      <c r="A364" s="8" t="s">
        <v>182</v>
      </c>
      <c r="B364" s="108">
        <v>35381</v>
      </c>
      <c r="C364" s="108">
        <v>19</v>
      </c>
      <c r="D364" s="105" t="s">
        <v>1831</v>
      </c>
      <c r="E364" s="106">
        <v>43676</v>
      </c>
      <c r="F364" s="3" t="s">
        <v>4</v>
      </c>
      <c r="G364" s="6" t="s">
        <v>1829</v>
      </c>
      <c r="H364" s="16">
        <v>1958</v>
      </c>
      <c r="I364" s="2">
        <v>0</v>
      </c>
      <c r="J364" s="107" t="str">
        <f t="shared" si="56"/>
        <v>"LZS GROM Szybowice"</v>
      </c>
      <c r="K364" s="107" t="str">
        <f t="shared" si="57"/>
        <v>"LZS GROM Szybowice"</v>
      </c>
      <c r="L364" s="5" t="s">
        <v>126</v>
      </c>
      <c r="N364" s="19" t="s">
        <v>1157</v>
      </c>
      <c r="O364" s="19">
        <v>8117</v>
      </c>
      <c r="P364" s="19" t="s">
        <v>4</v>
      </c>
      <c r="Q364" s="19" t="s">
        <v>1099</v>
      </c>
      <c r="R364" s="19">
        <v>33873</v>
      </c>
      <c r="S364" s="19" t="s">
        <v>127</v>
      </c>
      <c r="T364" s="19" t="s">
        <v>1158</v>
      </c>
      <c r="U364" s="19" t="s">
        <v>1159</v>
      </c>
      <c r="V364" s="19">
        <v>1973</v>
      </c>
      <c r="W364" s="19" t="s">
        <v>1</v>
      </c>
      <c r="X364" s="19" t="s">
        <v>19</v>
      </c>
      <c r="Y364" s="19" t="s">
        <v>126</v>
      </c>
      <c r="AA364" s="1" t="str">
        <f t="shared" si="58"/>
        <v>Nazarkiewicz Alojzy</v>
      </c>
      <c r="AB364" s="1">
        <f t="shared" si="60"/>
        <v>33873</v>
      </c>
      <c r="AC364" s="1">
        <f t="shared" si="61"/>
        <v>8117</v>
      </c>
      <c r="AD364" s="1" t="str">
        <f t="shared" si="62"/>
        <v>2018/2019</v>
      </c>
      <c r="AE364" s="1" t="str">
        <f t="shared" si="63"/>
        <v>2018-09-09</v>
      </c>
      <c r="AF364" s="1">
        <f t="shared" si="63"/>
        <v>33873</v>
      </c>
      <c r="AG364" s="1" t="str">
        <f t="shared" si="64"/>
        <v>S</v>
      </c>
      <c r="AH364" s="1">
        <f t="shared" si="66"/>
        <v>1973</v>
      </c>
      <c r="AI364" s="1" t="str">
        <f t="shared" si="66"/>
        <v>M</v>
      </c>
      <c r="AJ364" s="1" t="str">
        <f t="shared" si="66"/>
        <v>LZS POLONIA Smardy</v>
      </c>
      <c r="AK364" s="1" t="str">
        <f t="shared" si="59"/>
        <v>LZS POLONIA Smardy</v>
      </c>
      <c r="AL364" s="1" t="str">
        <f t="shared" si="65"/>
        <v>OPO</v>
      </c>
    </row>
    <row r="365" spans="1:38" ht="15.75">
      <c r="A365" s="8" t="s">
        <v>169</v>
      </c>
      <c r="B365" s="16">
        <v>27745</v>
      </c>
      <c r="C365" s="2">
        <v>18</v>
      </c>
      <c r="D365" s="105" t="s">
        <v>1832</v>
      </c>
      <c r="E365" s="106">
        <v>43676</v>
      </c>
      <c r="F365" s="3" t="s">
        <v>4</v>
      </c>
      <c r="G365" s="6" t="s">
        <v>1829</v>
      </c>
      <c r="H365" s="16">
        <v>1959</v>
      </c>
      <c r="I365" s="6">
        <v>0</v>
      </c>
      <c r="J365" s="107" t="str">
        <f t="shared" si="56"/>
        <v>"LZS GROM Szybowice"</v>
      </c>
      <c r="K365" s="107" t="str">
        <f t="shared" si="57"/>
        <v>"LZS GROM Szybowice"</v>
      </c>
      <c r="L365" s="5" t="s">
        <v>126</v>
      </c>
      <c r="N365" s="19" t="s">
        <v>1161</v>
      </c>
      <c r="O365" s="19">
        <v>8118</v>
      </c>
      <c r="P365" s="19" t="s">
        <v>4</v>
      </c>
      <c r="Q365" s="19" t="s">
        <v>1099</v>
      </c>
      <c r="R365" s="19">
        <v>33874</v>
      </c>
      <c r="S365" s="19" t="s">
        <v>127</v>
      </c>
      <c r="T365" s="19" t="s">
        <v>1162</v>
      </c>
      <c r="U365" s="19" t="s">
        <v>651</v>
      </c>
      <c r="V365" s="19">
        <v>1969</v>
      </c>
      <c r="W365" s="19" t="s">
        <v>1</v>
      </c>
      <c r="X365" s="19" t="s">
        <v>19</v>
      </c>
      <c r="Y365" s="19" t="s">
        <v>126</v>
      </c>
      <c r="AA365" s="1" t="str">
        <f t="shared" si="58"/>
        <v>Sarnicki Jacek</v>
      </c>
      <c r="AB365" s="1">
        <f t="shared" si="60"/>
        <v>33874</v>
      </c>
      <c r="AC365" s="1">
        <f t="shared" si="61"/>
        <v>8118</v>
      </c>
      <c r="AD365" s="1" t="str">
        <f t="shared" si="62"/>
        <v>2018/2019</v>
      </c>
      <c r="AE365" s="1" t="str">
        <f t="shared" si="63"/>
        <v>2018-09-09</v>
      </c>
      <c r="AF365" s="1">
        <f t="shared" si="63"/>
        <v>33874</v>
      </c>
      <c r="AG365" s="1" t="str">
        <f t="shared" si="64"/>
        <v>S</v>
      </c>
      <c r="AH365" s="1">
        <f t="shared" si="66"/>
        <v>1969</v>
      </c>
      <c r="AI365" s="1" t="str">
        <f t="shared" si="66"/>
        <v>M</v>
      </c>
      <c r="AJ365" s="1" t="str">
        <f t="shared" si="66"/>
        <v>LZS POLONIA Smardy</v>
      </c>
      <c r="AK365" s="1" t="str">
        <f t="shared" si="59"/>
        <v>LZS POLONIA Smardy</v>
      </c>
      <c r="AL365" s="1" t="str">
        <f t="shared" si="65"/>
        <v>OPO</v>
      </c>
    </row>
    <row r="366" spans="1:38" ht="15.75">
      <c r="A366" s="8" t="s">
        <v>179</v>
      </c>
      <c r="B366" s="16">
        <v>25383</v>
      </c>
      <c r="C366" s="2">
        <v>17</v>
      </c>
      <c r="D366" s="105" t="s">
        <v>1833</v>
      </c>
      <c r="E366" s="106">
        <v>43676</v>
      </c>
      <c r="F366" s="3" t="s">
        <v>4</v>
      </c>
      <c r="G366" s="6" t="s">
        <v>1829</v>
      </c>
      <c r="H366" s="16">
        <v>1963</v>
      </c>
      <c r="I366" s="6">
        <v>0</v>
      </c>
      <c r="J366" s="107" t="str">
        <f t="shared" si="56"/>
        <v>"LZS GROM Szybowice"</v>
      </c>
      <c r="K366" s="107" t="str">
        <f t="shared" si="57"/>
        <v>"LZS GROM Szybowice"</v>
      </c>
      <c r="L366" s="5" t="s">
        <v>126</v>
      </c>
      <c r="N366" s="19" t="s">
        <v>1165</v>
      </c>
      <c r="O366" s="19">
        <v>8320</v>
      </c>
      <c r="P366" s="19" t="s">
        <v>106</v>
      </c>
      <c r="Q366" s="19" t="s">
        <v>1164</v>
      </c>
      <c r="R366" s="19">
        <v>50213</v>
      </c>
      <c r="S366" s="19"/>
      <c r="T366" s="19" t="s">
        <v>1166</v>
      </c>
      <c r="U366" s="19" t="s">
        <v>204</v>
      </c>
      <c r="V366" s="19">
        <v>2010</v>
      </c>
      <c r="W366" s="19" t="s">
        <v>1</v>
      </c>
      <c r="X366" s="19" t="s">
        <v>27</v>
      </c>
      <c r="Y366" s="19" t="s">
        <v>126</v>
      </c>
      <c r="AA366" s="1" t="str">
        <f t="shared" si="58"/>
        <v>Mandok Marcel</v>
      </c>
      <c r="AB366" s="1">
        <f t="shared" si="60"/>
        <v>50213</v>
      </c>
      <c r="AC366" s="1">
        <f t="shared" si="61"/>
        <v>8320</v>
      </c>
      <c r="AD366" s="1" t="str">
        <f t="shared" si="62"/>
        <v>2018/2019</v>
      </c>
      <c r="AE366" s="1" t="str">
        <f t="shared" si="63"/>
        <v>2018-09-10</v>
      </c>
      <c r="AF366" s="1">
        <f t="shared" si="63"/>
        <v>50213</v>
      </c>
      <c r="AG366" s="1" t="str">
        <f t="shared" si="64"/>
        <v>D</v>
      </c>
      <c r="AH366" s="1">
        <f t="shared" si="66"/>
        <v>2010</v>
      </c>
      <c r="AI366" s="1" t="str">
        <f t="shared" si="66"/>
        <v>M</v>
      </c>
      <c r="AJ366" s="1" t="str">
        <f t="shared" si="66"/>
        <v>STS GMINA Strzelce Opolskie</v>
      </c>
      <c r="AK366" s="1" t="str">
        <f t="shared" si="59"/>
        <v>STS GMINA Strzelce Opolskie</v>
      </c>
      <c r="AL366" s="1" t="str">
        <f t="shared" si="65"/>
        <v>OPO</v>
      </c>
    </row>
    <row r="367" spans="1:38" ht="15.75">
      <c r="A367" s="8" t="s">
        <v>174</v>
      </c>
      <c r="B367" s="16">
        <v>25384</v>
      </c>
      <c r="C367" s="2">
        <v>16</v>
      </c>
      <c r="D367" s="105" t="s">
        <v>1834</v>
      </c>
      <c r="E367" s="106">
        <v>43676</v>
      </c>
      <c r="F367" s="3" t="s">
        <v>4</v>
      </c>
      <c r="G367" s="6" t="s">
        <v>1829</v>
      </c>
      <c r="H367" s="16">
        <v>1961</v>
      </c>
      <c r="I367" s="2">
        <v>0</v>
      </c>
      <c r="J367" s="107" t="str">
        <f t="shared" si="56"/>
        <v>"LZS GROM Szybowice"</v>
      </c>
      <c r="K367" s="107" t="str">
        <f t="shared" si="57"/>
        <v>"LZS GROM Szybowice"</v>
      </c>
      <c r="L367" s="5" t="s">
        <v>126</v>
      </c>
      <c r="N367" s="19" t="s">
        <v>1168</v>
      </c>
      <c r="O367" s="19">
        <v>8321</v>
      </c>
      <c r="P367" s="19" t="s">
        <v>106</v>
      </c>
      <c r="Q367" s="19" t="s">
        <v>1164</v>
      </c>
      <c r="R367" s="19">
        <v>50214</v>
      </c>
      <c r="S367" s="19"/>
      <c r="T367" s="19" t="s">
        <v>1169</v>
      </c>
      <c r="U367" s="19" t="s">
        <v>205</v>
      </c>
      <c r="V367" s="19">
        <v>2011</v>
      </c>
      <c r="W367" s="19" t="s">
        <v>1</v>
      </c>
      <c r="X367" s="19" t="s">
        <v>27</v>
      </c>
      <c r="Y367" s="19" t="s">
        <v>126</v>
      </c>
      <c r="AA367" s="1" t="str">
        <f t="shared" si="58"/>
        <v>Słaboń Szymon</v>
      </c>
      <c r="AB367" s="1">
        <f t="shared" si="60"/>
        <v>50214</v>
      </c>
      <c r="AC367" s="1">
        <f t="shared" si="61"/>
        <v>8321</v>
      </c>
      <c r="AD367" s="1" t="str">
        <f t="shared" si="62"/>
        <v>2018/2019</v>
      </c>
      <c r="AE367" s="1" t="str">
        <f t="shared" si="63"/>
        <v>2018-09-10</v>
      </c>
      <c r="AF367" s="1">
        <f t="shared" si="63"/>
        <v>50214</v>
      </c>
      <c r="AG367" s="1" t="str">
        <f t="shared" si="64"/>
        <v>D</v>
      </c>
      <c r="AH367" s="1">
        <f t="shared" si="66"/>
        <v>2011</v>
      </c>
      <c r="AI367" s="1" t="str">
        <f t="shared" si="66"/>
        <v>M</v>
      </c>
      <c r="AJ367" s="1" t="str">
        <f t="shared" si="66"/>
        <v>STS GMINA Strzelce Opolskie</v>
      </c>
      <c r="AK367" s="1" t="str">
        <f t="shared" si="59"/>
        <v>STS GMINA Strzelce Opolskie</v>
      </c>
      <c r="AL367" s="1" t="str">
        <f t="shared" si="65"/>
        <v>OPO</v>
      </c>
    </row>
    <row r="368" spans="1:38" ht="15.75">
      <c r="A368" s="8" t="s">
        <v>172</v>
      </c>
      <c r="B368" s="16">
        <v>27744</v>
      </c>
      <c r="C368" s="2">
        <v>15</v>
      </c>
      <c r="D368" s="105" t="s">
        <v>1835</v>
      </c>
      <c r="E368" s="106">
        <v>43676</v>
      </c>
      <c r="F368" s="3" t="s">
        <v>4</v>
      </c>
      <c r="G368" s="6" t="s">
        <v>1829</v>
      </c>
      <c r="H368" s="16">
        <v>1964</v>
      </c>
      <c r="I368" s="2">
        <v>0</v>
      </c>
      <c r="J368" s="107" t="str">
        <f t="shared" si="56"/>
        <v>"LZS GROM Szybowice"</v>
      </c>
      <c r="K368" s="107" t="str">
        <f t="shared" si="57"/>
        <v>"LZS GROM Szybowice"</v>
      </c>
      <c r="L368" s="5" t="s">
        <v>126</v>
      </c>
      <c r="N368" s="19" t="s">
        <v>1171</v>
      </c>
      <c r="O368" s="19">
        <v>8322</v>
      </c>
      <c r="P368" s="19" t="s">
        <v>1</v>
      </c>
      <c r="Q368" s="19" t="s">
        <v>1164</v>
      </c>
      <c r="R368" s="19">
        <v>50215</v>
      </c>
      <c r="S368" s="19"/>
      <c r="T368" s="19" t="s">
        <v>1172</v>
      </c>
      <c r="U368" s="19" t="s">
        <v>352</v>
      </c>
      <c r="V368" s="19">
        <v>2009</v>
      </c>
      <c r="W368" s="19" t="s">
        <v>1</v>
      </c>
      <c r="X368" s="19" t="s">
        <v>27</v>
      </c>
      <c r="Y368" s="19" t="s">
        <v>126</v>
      </c>
      <c r="AA368" s="1" t="str">
        <f t="shared" si="58"/>
        <v>Piontek Aleksander</v>
      </c>
      <c r="AB368" s="1">
        <f t="shared" si="60"/>
        <v>50215</v>
      </c>
      <c r="AC368" s="1">
        <f t="shared" si="61"/>
        <v>8322</v>
      </c>
      <c r="AD368" s="1" t="str">
        <f t="shared" si="62"/>
        <v>2018/2019</v>
      </c>
      <c r="AE368" s="1" t="str">
        <f t="shared" si="63"/>
        <v>2018-09-10</v>
      </c>
      <c r="AF368" s="1">
        <f t="shared" si="63"/>
        <v>50215</v>
      </c>
      <c r="AG368" s="1" t="str">
        <f t="shared" si="64"/>
        <v>M</v>
      </c>
      <c r="AH368" s="1">
        <f t="shared" si="66"/>
        <v>2009</v>
      </c>
      <c r="AI368" s="1" t="str">
        <f t="shared" si="66"/>
        <v>M</v>
      </c>
      <c r="AJ368" s="1" t="str">
        <f t="shared" si="66"/>
        <v>STS GMINA Strzelce Opolskie</v>
      </c>
      <c r="AK368" s="1" t="str">
        <f t="shared" si="59"/>
        <v>STS GMINA Strzelce Opolskie</v>
      </c>
      <c r="AL368" s="1" t="str">
        <f t="shared" si="65"/>
        <v>OPO</v>
      </c>
    </row>
    <row r="369" spans="1:38" ht="15.75">
      <c r="A369" s="8" t="s">
        <v>162</v>
      </c>
      <c r="B369" s="16">
        <v>25387</v>
      </c>
      <c r="C369" s="2">
        <v>14</v>
      </c>
      <c r="D369" s="105" t="s">
        <v>1836</v>
      </c>
      <c r="E369" s="106">
        <v>43676</v>
      </c>
      <c r="F369" s="3" t="s">
        <v>4</v>
      </c>
      <c r="G369" s="6" t="s">
        <v>1829</v>
      </c>
      <c r="H369" s="16">
        <v>1959</v>
      </c>
      <c r="I369" s="6">
        <v>0</v>
      </c>
      <c r="J369" s="107" t="str">
        <f t="shared" si="56"/>
        <v>"LZS GROM Szybowice"</v>
      </c>
      <c r="K369" s="107" t="str">
        <f t="shared" si="57"/>
        <v>"LZS GROM Szybowice"</v>
      </c>
      <c r="L369" s="5" t="s">
        <v>126</v>
      </c>
      <c r="N369" s="19" t="s">
        <v>1174</v>
      </c>
      <c r="O369" s="19">
        <v>8323</v>
      </c>
      <c r="P369" s="19" t="s">
        <v>1</v>
      </c>
      <c r="Q369" s="19" t="s">
        <v>1164</v>
      </c>
      <c r="R369" s="19">
        <v>50216</v>
      </c>
      <c r="S369" s="19"/>
      <c r="T369" s="19" t="s">
        <v>1172</v>
      </c>
      <c r="U369" s="19" t="s">
        <v>148</v>
      </c>
      <c r="V369" s="19">
        <v>2006</v>
      </c>
      <c r="W369" s="19" t="s">
        <v>9</v>
      </c>
      <c r="X369" s="19" t="s">
        <v>27</v>
      </c>
      <c r="Y369" s="19" t="s">
        <v>126</v>
      </c>
      <c r="AA369" s="1" t="str">
        <f t="shared" si="58"/>
        <v>Piontek Julia</v>
      </c>
      <c r="AB369" s="1">
        <f t="shared" si="60"/>
        <v>50216</v>
      </c>
      <c r="AC369" s="1">
        <f t="shared" si="61"/>
        <v>8323</v>
      </c>
      <c r="AD369" s="1" t="str">
        <f t="shared" si="62"/>
        <v>2018/2019</v>
      </c>
      <c r="AE369" s="1" t="str">
        <f t="shared" si="63"/>
        <v>2018-09-10</v>
      </c>
      <c r="AF369" s="1">
        <f t="shared" si="63"/>
        <v>50216</v>
      </c>
      <c r="AG369" s="1" t="str">
        <f t="shared" si="64"/>
        <v>M</v>
      </c>
      <c r="AH369" s="1">
        <f t="shared" si="66"/>
        <v>2006</v>
      </c>
      <c r="AI369" s="1" t="str">
        <f t="shared" si="66"/>
        <v>K</v>
      </c>
      <c r="AJ369" s="1" t="str">
        <f t="shared" si="66"/>
        <v>STS GMINA Strzelce Opolskie</v>
      </c>
      <c r="AK369" s="1" t="str">
        <f t="shared" si="59"/>
        <v>STS GMINA Strzelce Opolskie</v>
      </c>
      <c r="AL369" s="1" t="str">
        <f t="shared" si="65"/>
        <v>OPO</v>
      </c>
    </row>
    <row r="370" spans="1:38" ht="15.75">
      <c r="A370" s="8" t="s">
        <v>166</v>
      </c>
      <c r="B370" s="16">
        <v>25382</v>
      </c>
      <c r="C370" s="2">
        <v>13</v>
      </c>
      <c r="D370" s="105" t="s">
        <v>1837</v>
      </c>
      <c r="E370" s="106">
        <v>43676</v>
      </c>
      <c r="F370" s="3" t="s">
        <v>4</v>
      </c>
      <c r="G370" s="6" t="s">
        <v>1829</v>
      </c>
      <c r="H370" s="16">
        <v>1972</v>
      </c>
      <c r="I370" s="2">
        <v>0</v>
      </c>
      <c r="J370" s="107" t="str">
        <f t="shared" si="56"/>
        <v>"LZS GROM Szybowice"</v>
      </c>
      <c r="K370" s="107" t="str">
        <f t="shared" si="57"/>
        <v>"LZS GROM Szybowice"</v>
      </c>
      <c r="L370" s="5" t="s">
        <v>126</v>
      </c>
      <c r="N370" s="19" t="s">
        <v>1176</v>
      </c>
      <c r="O370" s="19">
        <v>8324</v>
      </c>
      <c r="P370" s="19" t="s">
        <v>1</v>
      </c>
      <c r="Q370" s="19" t="s">
        <v>1164</v>
      </c>
      <c r="R370" s="19">
        <v>50217</v>
      </c>
      <c r="S370" s="19"/>
      <c r="T370" s="19" t="s">
        <v>1177</v>
      </c>
      <c r="U370" s="19" t="s">
        <v>334</v>
      </c>
      <c r="V370" s="19">
        <v>2008</v>
      </c>
      <c r="W370" s="19" t="s">
        <v>1</v>
      </c>
      <c r="X370" s="19" t="s">
        <v>27</v>
      </c>
      <c r="Y370" s="19" t="s">
        <v>126</v>
      </c>
      <c r="AA370" s="1" t="str">
        <f t="shared" si="58"/>
        <v>Jęcek Dawid</v>
      </c>
      <c r="AB370" s="1">
        <f t="shared" si="60"/>
        <v>50217</v>
      </c>
      <c r="AC370" s="1">
        <f t="shared" si="61"/>
        <v>8324</v>
      </c>
      <c r="AD370" s="1" t="str">
        <f t="shared" si="62"/>
        <v>2018/2019</v>
      </c>
      <c r="AE370" s="1" t="str">
        <f t="shared" si="63"/>
        <v>2018-09-10</v>
      </c>
      <c r="AF370" s="1">
        <f t="shared" si="63"/>
        <v>50217</v>
      </c>
      <c r="AG370" s="1" t="str">
        <f t="shared" si="64"/>
        <v>M</v>
      </c>
      <c r="AH370" s="1">
        <f t="shared" si="66"/>
        <v>2008</v>
      </c>
      <c r="AI370" s="1" t="str">
        <f t="shared" si="66"/>
        <v>M</v>
      </c>
      <c r="AJ370" s="1" t="str">
        <f t="shared" si="66"/>
        <v>STS GMINA Strzelce Opolskie</v>
      </c>
      <c r="AK370" s="1" t="str">
        <f t="shared" si="59"/>
        <v>STS GMINA Strzelce Opolskie</v>
      </c>
      <c r="AL370" s="1" t="str">
        <f t="shared" si="65"/>
        <v>OPO</v>
      </c>
    </row>
    <row r="371" spans="1:38" ht="15.75">
      <c r="A371" s="8" t="s">
        <v>1838</v>
      </c>
      <c r="B371" s="16">
        <v>16115</v>
      </c>
      <c r="C371" s="2">
        <v>12</v>
      </c>
      <c r="D371" s="105" t="s">
        <v>1839</v>
      </c>
      <c r="E371" s="106">
        <v>43676</v>
      </c>
      <c r="F371" s="3" t="s">
        <v>4</v>
      </c>
      <c r="G371" s="6" t="s">
        <v>1572</v>
      </c>
      <c r="H371" s="16">
        <v>1993</v>
      </c>
      <c r="I371" s="2">
        <v>0</v>
      </c>
      <c r="J371" s="107" t="str">
        <f t="shared" si="56"/>
        <v>"AZS PWSZ Nysa"</v>
      </c>
      <c r="K371" s="107" t="str">
        <f t="shared" si="57"/>
        <v>"AZS PWSZ Nysa"</v>
      </c>
      <c r="L371" s="5" t="s">
        <v>126</v>
      </c>
      <c r="N371" s="19" t="s">
        <v>1179</v>
      </c>
      <c r="O371" s="19">
        <v>8381</v>
      </c>
      <c r="P371" s="19" t="s">
        <v>1</v>
      </c>
      <c r="Q371" s="19" t="s">
        <v>1164</v>
      </c>
      <c r="R371" s="19">
        <v>44894</v>
      </c>
      <c r="S371" s="19" t="s">
        <v>127</v>
      </c>
      <c r="T371" s="19" t="s">
        <v>1180</v>
      </c>
      <c r="U371" s="19" t="s">
        <v>148</v>
      </c>
      <c r="V371" s="19">
        <v>2004</v>
      </c>
      <c r="W371" s="19" t="s">
        <v>9</v>
      </c>
      <c r="X371" s="19" t="s">
        <v>44</v>
      </c>
      <c r="Y371" s="19" t="s">
        <v>126</v>
      </c>
      <c r="AA371" s="1" t="str">
        <f t="shared" si="58"/>
        <v>Jachymczyk Julia</v>
      </c>
      <c r="AB371" s="1">
        <f t="shared" si="60"/>
        <v>44894</v>
      </c>
      <c r="AC371" s="1">
        <f t="shared" si="61"/>
        <v>8381</v>
      </c>
      <c r="AD371" s="1" t="str">
        <f t="shared" si="62"/>
        <v>2018/2019</v>
      </c>
      <c r="AE371" s="1" t="str">
        <f t="shared" si="63"/>
        <v>2018-09-10</v>
      </c>
      <c r="AF371" s="1">
        <f t="shared" si="63"/>
        <v>44894</v>
      </c>
      <c r="AG371" s="1" t="str">
        <f t="shared" si="64"/>
        <v>M</v>
      </c>
      <c r="AH371" s="1">
        <f t="shared" si="66"/>
        <v>2004</v>
      </c>
      <c r="AI371" s="1" t="str">
        <f t="shared" si="66"/>
        <v>K</v>
      </c>
      <c r="AJ371" s="1" t="str">
        <f t="shared" si="66"/>
        <v>UKS Dalachów</v>
      </c>
      <c r="AK371" s="1" t="str">
        <f t="shared" si="59"/>
        <v>UKS Dalachów</v>
      </c>
      <c r="AL371" s="1" t="str">
        <f t="shared" si="65"/>
        <v>OPO</v>
      </c>
    </row>
    <row r="372" spans="1:38" ht="15.75">
      <c r="A372" s="8" t="s">
        <v>1840</v>
      </c>
      <c r="B372" s="16">
        <v>25069</v>
      </c>
      <c r="C372" s="2">
        <v>11</v>
      </c>
      <c r="D372" s="105" t="s">
        <v>1841</v>
      </c>
      <c r="E372" s="106">
        <v>43676</v>
      </c>
      <c r="F372" s="3" t="s">
        <v>4</v>
      </c>
      <c r="G372" s="6" t="s">
        <v>1572</v>
      </c>
      <c r="H372" s="16">
        <v>1997</v>
      </c>
      <c r="I372" s="2">
        <v>0</v>
      </c>
      <c r="J372" s="107" t="str">
        <f t="shared" si="56"/>
        <v>"AZS PWSZ Nysa"</v>
      </c>
      <c r="K372" s="107" t="str">
        <f t="shared" si="57"/>
        <v>"AZS PWSZ Nysa"</v>
      </c>
      <c r="L372" s="5" t="s">
        <v>126</v>
      </c>
      <c r="N372" s="19" t="s">
        <v>1182</v>
      </c>
      <c r="O372" s="19">
        <v>8382</v>
      </c>
      <c r="P372" s="19" t="s">
        <v>1</v>
      </c>
      <c r="Q372" s="19" t="s">
        <v>1164</v>
      </c>
      <c r="R372" s="19">
        <v>44044</v>
      </c>
      <c r="S372" s="19" t="s">
        <v>127</v>
      </c>
      <c r="T372" s="19" t="s">
        <v>1183</v>
      </c>
      <c r="U372" s="19" t="s">
        <v>148</v>
      </c>
      <c r="V372" s="19">
        <v>2005</v>
      </c>
      <c r="W372" s="19" t="s">
        <v>9</v>
      </c>
      <c r="X372" s="19" t="s">
        <v>44</v>
      </c>
      <c r="Y372" s="19" t="s">
        <v>126</v>
      </c>
      <c r="AA372" s="1" t="str">
        <f t="shared" si="58"/>
        <v>Jurczyk Julia</v>
      </c>
      <c r="AB372" s="1">
        <f t="shared" si="60"/>
        <v>44044</v>
      </c>
      <c r="AC372" s="1">
        <f t="shared" si="61"/>
        <v>8382</v>
      </c>
      <c r="AD372" s="1" t="str">
        <f t="shared" si="62"/>
        <v>2018/2019</v>
      </c>
      <c r="AE372" s="1" t="str">
        <f t="shared" si="63"/>
        <v>2018-09-10</v>
      </c>
      <c r="AF372" s="1">
        <f t="shared" si="63"/>
        <v>44044</v>
      </c>
      <c r="AG372" s="1" t="str">
        <f t="shared" si="64"/>
        <v>M</v>
      </c>
      <c r="AH372" s="1">
        <f t="shared" si="66"/>
        <v>2005</v>
      </c>
      <c r="AI372" s="1" t="str">
        <f t="shared" si="66"/>
        <v>K</v>
      </c>
      <c r="AJ372" s="1" t="str">
        <f t="shared" si="66"/>
        <v>UKS Dalachów</v>
      </c>
      <c r="AK372" s="1" t="str">
        <f t="shared" si="59"/>
        <v>UKS Dalachów</v>
      </c>
      <c r="AL372" s="1" t="str">
        <f t="shared" si="65"/>
        <v>OPO</v>
      </c>
    </row>
    <row r="373" spans="1:38" ht="15.75">
      <c r="A373" s="8" t="s">
        <v>130</v>
      </c>
      <c r="B373" s="16">
        <v>29092</v>
      </c>
      <c r="C373" s="2">
        <v>10</v>
      </c>
      <c r="D373" s="105" t="s">
        <v>1842</v>
      </c>
      <c r="E373" s="106">
        <v>43676</v>
      </c>
      <c r="F373" s="3" t="s">
        <v>4</v>
      </c>
      <c r="G373" s="6" t="s">
        <v>1572</v>
      </c>
      <c r="H373" s="16">
        <v>1998</v>
      </c>
      <c r="I373" s="2">
        <v>0</v>
      </c>
      <c r="J373" s="107" t="str">
        <f t="shared" si="56"/>
        <v>"AZS PWSZ Nysa"</v>
      </c>
      <c r="K373" s="107" t="str">
        <f t="shared" si="57"/>
        <v>"AZS PWSZ Nysa"</v>
      </c>
      <c r="L373" s="5" t="s">
        <v>126</v>
      </c>
      <c r="N373" s="19" t="s">
        <v>1185</v>
      </c>
      <c r="O373" s="19">
        <v>8383</v>
      </c>
      <c r="P373" s="19" t="s">
        <v>1</v>
      </c>
      <c r="Q373" s="19" t="s">
        <v>1164</v>
      </c>
      <c r="R373" s="19">
        <v>44943</v>
      </c>
      <c r="S373" s="19" t="s">
        <v>127</v>
      </c>
      <c r="T373" s="19" t="s">
        <v>1183</v>
      </c>
      <c r="U373" s="19" t="s">
        <v>282</v>
      </c>
      <c r="V373" s="19">
        <v>2008</v>
      </c>
      <c r="W373" s="19" t="s">
        <v>1</v>
      </c>
      <c r="X373" s="19" t="s">
        <v>44</v>
      </c>
      <c r="Y373" s="19" t="s">
        <v>126</v>
      </c>
      <c r="AA373" s="1" t="str">
        <f t="shared" si="58"/>
        <v>Jurczyk Kacper</v>
      </c>
      <c r="AB373" s="1">
        <f t="shared" si="60"/>
        <v>44943</v>
      </c>
      <c r="AC373" s="1">
        <f t="shared" si="61"/>
        <v>8383</v>
      </c>
      <c r="AD373" s="1" t="str">
        <f t="shared" si="62"/>
        <v>2018/2019</v>
      </c>
      <c r="AE373" s="1" t="str">
        <f t="shared" si="63"/>
        <v>2018-09-10</v>
      </c>
      <c r="AF373" s="1">
        <f t="shared" si="63"/>
        <v>44943</v>
      </c>
      <c r="AG373" s="1" t="str">
        <f t="shared" si="64"/>
        <v>M</v>
      </c>
      <c r="AH373" s="1">
        <f t="shared" si="66"/>
        <v>2008</v>
      </c>
      <c r="AI373" s="1" t="str">
        <f t="shared" si="66"/>
        <v>M</v>
      </c>
      <c r="AJ373" s="1" t="str">
        <f t="shared" si="66"/>
        <v>UKS Dalachów</v>
      </c>
      <c r="AK373" s="1" t="str">
        <f t="shared" si="59"/>
        <v>UKS Dalachów</v>
      </c>
      <c r="AL373" s="1" t="str">
        <f t="shared" si="65"/>
        <v>OPO</v>
      </c>
    </row>
    <row r="374" spans="1:38" ht="15.75">
      <c r="A374" s="8" t="s">
        <v>122</v>
      </c>
      <c r="B374" s="16">
        <v>26181</v>
      </c>
      <c r="C374" s="2">
        <v>9</v>
      </c>
      <c r="D374" s="105" t="s">
        <v>1843</v>
      </c>
      <c r="E374" s="106">
        <v>43676</v>
      </c>
      <c r="F374" s="3" t="s">
        <v>4</v>
      </c>
      <c r="G374" s="6" t="s">
        <v>1572</v>
      </c>
      <c r="H374" s="16">
        <v>1997</v>
      </c>
      <c r="I374" s="2">
        <v>0</v>
      </c>
      <c r="J374" s="107" t="str">
        <f t="shared" si="56"/>
        <v>"AZS PWSZ Nysa"</v>
      </c>
      <c r="K374" s="107" t="str">
        <f t="shared" si="57"/>
        <v>"AZS PWSZ Nysa"</v>
      </c>
      <c r="L374" s="5" t="s">
        <v>126</v>
      </c>
      <c r="N374" s="19" t="s">
        <v>1186</v>
      </c>
      <c r="O374" s="19">
        <v>8384</v>
      </c>
      <c r="P374" s="19" t="s">
        <v>1</v>
      </c>
      <c r="Q374" s="19" t="s">
        <v>1164</v>
      </c>
      <c r="R374" s="19">
        <v>38507</v>
      </c>
      <c r="S374" s="19" t="s">
        <v>127</v>
      </c>
      <c r="T374" s="19" t="s">
        <v>1187</v>
      </c>
      <c r="U374" s="19" t="s">
        <v>1188</v>
      </c>
      <c r="V374" s="19">
        <v>2001</v>
      </c>
      <c r="W374" s="19" t="s">
        <v>1</v>
      </c>
      <c r="X374" s="19" t="s">
        <v>44</v>
      </c>
      <c r="Y374" s="19" t="s">
        <v>126</v>
      </c>
      <c r="AA374" s="1" t="str">
        <f t="shared" si="58"/>
        <v>Morawiak Cyprian</v>
      </c>
      <c r="AB374" s="1">
        <f t="shared" si="60"/>
        <v>38507</v>
      </c>
      <c r="AC374" s="1">
        <f t="shared" si="61"/>
        <v>8384</v>
      </c>
      <c r="AD374" s="1" t="str">
        <f t="shared" si="62"/>
        <v>2018/2019</v>
      </c>
      <c r="AE374" s="1" t="str">
        <f t="shared" si="63"/>
        <v>2018-09-10</v>
      </c>
      <c r="AF374" s="1">
        <f t="shared" si="63"/>
        <v>38507</v>
      </c>
      <c r="AG374" s="1" t="str">
        <f t="shared" si="64"/>
        <v>M</v>
      </c>
      <c r="AH374" s="1">
        <f t="shared" si="66"/>
        <v>2001</v>
      </c>
      <c r="AI374" s="1" t="str">
        <f t="shared" si="66"/>
        <v>M</v>
      </c>
      <c r="AJ374" s="1" t="str">
        <f t="shared" si="66"/>
        <v>UKS Dalachów</v>
      </c>
      <c r="AK374" s="1" t="str">
        <f t="shared" si="59"/>
        <v>UKS Dalachów</v>
      </c>
      <c r="AL374" s="1" t="str">
        <f t="shared" si="65"/>
        <v>OPO</v>
      </c>
    </row>
    <row r="375" spans="1:38" ht="15.75">
      <c r="A375" s="8" t="s">
        <v>139</v>
      </c>
      <c r="B375" s="16">
        <v>16468</v>
      </c>
      <c r="C375" s="2">
        <v>8</v>
      </c>
      <c r="D375" s="105" t="s">
        <v>1844</v>
      </c>
      <c r="E375" s="106">
        <v>43676</v>
      </c>
      <c r="F375" s="3" t="s">
        <v>4</v>
      </c>
      <c r="G375" s="6" t="s">
        <v>1572</v>
      </c>
      <c r="H375" s="16">
        <v>1994</v>
      </c>
      <c r="I375" s="2">
        <v>0</v>
      </c>
      <c r="J375" s="107" t="str">
        <f t="shared" si="56"/>
        <v>"AZS PWSZ Nysa"</v>
      </c>
      <c r="K375" s="107" t="str">
        <f t="shared" si="57"/>
        <v>"AZS PWSZ Nysa"</v>
      </c>
      <c r="L375" s="5" t="s">
        <v>126</v>
      </c>
      <c r="N375" s="19" t="s">
        <v>1190</v>
      </c>
      <c r="O375" s="19">
        <v>8385</v>
      </c>
      <c r="P375" s="19" t="s">
        <v>1</v>
      </c>
      <c r="Q375" s="19" t="s">
        <v>1164</v>
      </c>
      <c r="R375" s="19">
        <v>44045</v>
      </c>
      <c r="S375" s="19" t="s">
        <v>127</v>
      </c>
      <c r="T375" s="19" t="s">
        <v>1191</v>
      </c>
      <c r="U375" s="19" t="s">
        <v>129</v>
      </c>
      <c r="V375" s="19">
        <v>2005</v>
      </c>
      <c r="W375" s="19" t="s">
        <v>9</v>
      </c>
      <c r="X375" s="19" t="s">
        <v>44</v>
      </c>
      <c r="Y375" s="19" t="s">
        <v>126</v>
      </c>
      <c r="AA375" s="1" t="str">
        <f t="shared" si="58"/>
        <v>Olszowa Dominika</v>
      </c>
      <c r="AB375" s="1">
        <f t="shared" si="60"/>
        <v>44045</v>
      </c>
      <c r="AC375" s="1">
        <f t="shared" si="61"/>
        <v>8385</v>
      </c>
      <c r="AD375" s="1" t="str">
        <f t="shared" si="62"/>
        <v>2018/2019</v>
      </c>
      <c r="AE375" s="1" t="str">
        <f t="shared" si="63"/>
        <v>2018-09-10</v>
      </c>
      <c r="AF375" s="1">
        <f t="shared" si="63"/>
        <v>44045</v>
      </c>
      <c r="AG375" s="1" t="str">
        <f t="shared" si="64"/>
        <v>M</v>
      </c>
      <c r="AH375" s="1">
        <f t="shared" si="66"/>
        <v>2005</v>
      </c>
      <c r="AI375" s="1" t="str">
        <f t="shared" si="66"/>
        <v>K</v>
      </c>
      <c r="AJ375" s="1" t="str">
        <f t="shared" si="66"/>
        <v>UKS Dalachów</v>
      </c>
      <c r="AK375" s="1" t="str">
        <f t="shared" si="59"/>
        <v>UKS Dalachów</v>
      </c>
      <c r="AL375" s="1" t="str">
        <f t="shared" si="65"/>
        <v>OPO</v>
      </c>
    </row>
    <row r="376" spans="1:38" ht="15.75">
      <c r="A376" s="8" t="s">
        <v>136</v>
      </c>
      <c r="B376" s="16">
        <v>25851</v>
      </c>
      <c r="C376" s="2">
        <v>7</v>
      </c>
      <c r="D376" s="105" t="s">
        <v>1845</v>
      </c>
      <c r="E376" s="106">
        <v>43676</v>
      </c>
      <c r="F376" s="3" t="s">
        <v>4</v>
      </c>
      <c r="G376" s="6" t="s">
        <v>1572</v>
      </c>
      <c r="H376" s="16">
        <v>1995</v>
      </c>
      <c r="I376" s="2">
        <v>0</v>
      </c>
      <c r="J376" s="107" t="str">
        <f t="shared" si="56"/>
        <v>"AZS PWSZ Nysa"</v>
      </c>
      <c r="K376" s="107" t="str">
        <f t="shared" si="57"/>
        <v>"AZS PWSZ Nysa"</v>
      </c>
      <c r="L376" s="5" t="s">
        <v>126</v>
      </c>
      <c r="N376" s="19" t="s">
        <v>1192</v>
      </c>
      <c r="O376" s="19">
        <v>8386</v>
      </c>
      <c r="P376" s="19" t="s">
        <v>1</v>
      </c>
      <c r="Q376" s="19" t="s">
        <v>1164</v>
      </c>
      <c r="R376" s="19">
        <v>35874</v>
      </c>
      <c r="S376" s="19" t="s">
        <v>127</v>
      </c>
      <c r="T376" s="19" t="s">
        <v>1193</v>
      </c>
      <c r="U376" s="19" t="s">
        <v>324</v>
      </c>
      <c r="V376" s="19">
        <v>2001</v>
      </c>
      <c r="W376" s="19" t="s">
        <v>1</v>
      </c>
      <c r="X376" s="19" t="s">
        <v>44</v>
      </c>
      <c r="Y376" s="19" t="s">
        <v>126</v>
      </c>
      <c r="AA376" s="1" t="str">
        <f t="shared" si="58"/>
        <v>Plewa Łukasz</v>
      </c>
      <c r="AB376" s="1">
        <f t="shared" si="60"/>
        <v>35874</v>
      </c>
      <c r="AC376" s="1">
        <f t="shared" si="61"/>
        <v>8386</v>
      </c>
      <c r="AD376" s="1" t="str">
        <f t="shared" si="62"/>
        <v>2018/2019</v>
      </c>
      <c r="AE376" s="1" t="str">
        <f t="shared" si="63"/>
        <v>2018-09-10</v>
      </c>
      <c r="AF376" s="1">
        <f t="shared" si="63"/>
        <v>35874</v>
      </c>
      <c r="AG376" s="1" t="str">
        <f t="shared" si="64"/>
        <v>M</v>
      </c>
      <c r="AH376" s="1">
        <f t="shared" si="66"/>
        <v>2001</v>
      </c>
      <c r="AI376" s="1" t="str">
        <f t="shared" si="66"/>
        <v>M</v>
      </c>
      <c r="AJ376" s="1" t="str">
        <f t="shared" si="66"/>
        <v>UKS Dalachów</v>
      </c>
      <c r="AK376" s="1" t="str">
        <f t="shared" si="59"/>
        <v>UKS Dalachów</v>
      </c>
      <c r="AL376" s="1" t="str">
        <f t="shared" si="65"/>
        <v>OPO</v>
      </c>
    </row>
    <row r="377" spans="1:38" ht="15.75">
      <c r="A377" s="8" t="s">
        <v>41</v>
      </c>
      <c r="B377" s="16">
        <v>0</v>
      </c>
      <c r="C377" s="2">
        <v>0</v>
      </c>
      <c r="D377" s="105" t="s">
        <v>1846</v>
      </c>
      <c r="E377" s="106">
        <v>0</v>
      </c>
      <c r="F377" s="3">
        <v>0</v>
      </c>
      <c r="G377" s="6">
        <v>0</v>
      </c>
      <c r="H377" s="16">
        <v>0</v>
      </c>
      <c r="I377" s="6">
        <v>0</v>
      </c>
      <c r="J377" s="107">
        <f t="shared" si="56"/>
        <v>0</v>
      </c>
      <c r="K377" s="107">
        <f t="shared" si="57"/>
        <v>0</v>
      </c>
      <c r="L377" s="5" t="s">
        <v>126</v>
      </c>
      <c r="N377" s="19" t="s">
        <v>1195</v>
      </c>
      <c r="O377" s="19">
        <v>8387</v>
      </c>
      <c r="P377" s="19" t="s">
        <v>1</v>
      </c>
      <c r="Q377" s="19" t="s">
        <v>1164</v>
      </c>
      <c r="R377" s="19">
        <v>45981</v>
      </c>
      <c r="S377" s="19" t="s">
        <v>127</v>
      </c>
      <c r="T377" s="19" t="s">
        <v>1196</v>
      </c>
      <c r="U377" s="19" t="s">
        <v>148</v>
      </c>
      <c r="V377" s="19">
        <v>2008</v>
      </c>
      <c r="W377" s="19" t="s">
        <v>9</v>
      </c>
      <c r="X377" s="19" t="s">
        <v>44</v>
      </c>
      <c r="Y377" s="19" t="s">
        <v>126</v>
      </c>
      <c r="AA377" s="1" t="str">
        <f t="shared" si="58"/>
        <v>Sobera Julia</v>
      </c>
      <c r="AB377" s="1">
        <f t="shared" si="60"/>
        <v>45981</v>
      </c>
      <c r="AC377" s="1">
        <f t="shared" si="61"/>
        <v>8387</v>
      </c>
      <c r="AD377" s="1" t="str">
        <f t="shared" si="62"/>
        <v>2018/2019</v>
      </c>
      <c r="AE377" s="1" t="str">
        <f t="shared" si="63"/>
        <v>2018-09-10</v>
      </c>
      <c r="AF377" s="1">
        <f t="shared" si="63"/>
        <v>45981</v>
      </c>
      <c r="AG377" s="1" t="str">
        <f t="shared" si="64"/>
        <v>M</v>
      </c>
      <c r="AH377" s="1">
        <f t="shared" si="66"/>
        <v>2008</v>
      </c>
      <c r="AI377" s="1" t="str">
        <f t="shared" si="66"/>
        <v>K</v>
      </c>
      <c r="AJ377" s="1" t="str">
        <f t="shared" si="66"/>
        <v>UKS Dalachów</v>
      </c>
      <c r="AK377" s="1" t="str">
        <f t="shared" si="59"/>
        <v>UKS Dalachów</v>
      </c>
      <c r="AL377" s="1" t="str">
        <f t="shared" si="65"/>
        <v>OPO</v>
      </c>
    </row>
    <row r="378" spans="1:38" ht="15.75">
      <c r="A378" s="8" t="s">
        <v>41</v>
      </c>
      <c r="B378" s="16">
        <v>0</v>
      </c>
      <c r="C378" s="2">
        <v>0</v>
      </c>
      <c r="D378" s="105" t="s">
        <v>1847</v>
      </c>
      <c r="E378" s="106">
        <v>0</v>
      </c>
      <c r="F378" s="3">
        <v>0</v>
      </c>
      <c r="G378" s="6">
        <v>0</v>
      </c>
      <c r="H378" s="16">
        <v>0</v>
      </c>
      <c r="I378" s="2">
        <v>0</v>
      </c>
      <c r="J378" s="107">
        <f t="shared" si="56"/>
        <v>0</v>
      </c>
      <c r="K378" s="107">
        <f t="shared" si="57"/>
        <v>0</v>
      </c>
      <c r="L378" s="5" t="s">
        <v>126</v>
      </c>
      <c r="N378" s="19" t="s">
        <v>1197</v>
      </c>
      <c r="O378" s="19">
        <v>8388</v>
      </c>
      <c r="P378" s="19" t="s">
        <v>1</v>
      </c>
      <c r="Q378" s="19" t="s">
        <v>1164</v>
      </c>
      <c r="R378" s="19">
        <v>44896</v>
      </c>
      <c r="S378" s="19" t="s">
        <v>127</v>
      </c>
      <c r="T378" s="19" t="s">
        <v>1198</v>
      </c>
      <c r="U378" s="19" t="s">
        <v>590</v>
      </c>
      <c r="V378" s="19">
        <v>2007</v>
      </c>
      <c r="W378" s="19" t="s">
        <v>1</v>
      </c>
      <c r="X378" s="19" t="s">
        <v>44</v>
      </c>
      <c r="Y378" s="19" t="s">
        <v>126</v>
      </c>
      <c r="AA378" s="1" t="str">
        <f t="shared" si="58"/>
        <v>Szlas Dominik</v>
      </c>
      <c r="AB378" s="1">
        <f t="shared" si="60"/>
        <v>44896</v>
      </c>
      <c r="AC378" s="1">
        <f t="shared" si="61"/>
        <v>8388</v>
      </c>
      <c r="AD378" s="1" t="str">
        <f t="shared" si="62"/>
        <v>2018/2019</v>
      </c>
      <c r="AE378" s="1" t="str">
        <f t="shared" si="63"/>
        <v>2018-09-10</v>
      </c>
      <c r="AF378" s="1">
        <f t="shared" si="63"/>
        <v>44896</v>
      </c>
      <c r="AG378" s="1" t="str">
        <f t="shared" si="64"/>
        <v>M</v>
      </c>
      <c r="AH378" s="1">
        <f t="shared" si="66"/>
        <v>2007</v>
      </c>
      <c r="AI378" s="1" t="str">
        <f t="shared" si="66"/>
        <v>M</v>
      </c>
      <c r="AJ378" s="1" t="str">
        <f t="shared" si="66"/>
        <v>UKS Dalachów</v>
      </c>
      <c r="AK378" s="1" t="str">
        <f t="shared" si="59"/>
        <v>UKS Dalachów</v>
      </c>
      <c r="AL378" s="1" t="str">
        <f t="shared" si="65"/>
        <v>OPO</v>
      </c>
    </row>
    <row r="379" spans="1:38" ht="15.75">
      <c r="A379" s="8" t="s">
        <v>41</v>
      </c>
      <c r="B379" s="16">
        <v>0</v>
      </c>
      <c r="C379" s="2">
        <v>0</v>
      </c>
      <c r="D379" s="105" t="s">
        <v>1848</v>
      </c>
      <c r="E379" s="106">
        <v>0</v>
      </c>
      <c r="F379" s="3">
        <v>0</v>
      </c>
      <c r="G379" s="6">
        <v>0</v>
      </c>
      <c r="H379" s="16">
        <v>0</v>
      </c>
      <c r="I379" s="2">
        <v>0</v>
      </c>
      <c r="J379" s="107">
        <f t="shared" si="56"/>
        <v>0</v>
      </c>
      <c r="K379" s="107">
        <f t="shared" si="57"/>
        <v>0</v>
      </c>
      <c r="L379" s="5" t="s">
        <v>126</v>
      </c>
      <c r="N379" s="19" t="s">
        <v>1200</v>
      </c>
      <c r="O379" s="19">
        <v>8389</v>
      </c>
      <c r="P379" s="19" t="s">
        <v>1</v>
      </c>
      <c r="Q379" s="19" t="s">
        <v>1164</v>
      </c>
      <c r="R379" s="19">
        <v>44945</v>
      </c>
      <c r="S379" s="19" t="s">
        <v>127</v>
      </c>
      <c r="T379" s="19" t="s">
        <v>164</v>
      </c>
      <c r="U379" s="19" t="s">
        <v>135</v>
      </c>
      <c r="V379" s="19">
        <v>2007</v>
      </c>
      <c r="W379" s="19" t="s">
        <v>9</v>
      </c>
      <c r="X379" s="19" t="s">
        <v>44</v>
      </c>
      <c r="Y379" s="19" t="s">
        <v>126</v>
      </c>
      <c r="AA379" s="1" t="str">
        <f t="shared" si="58"/>
        <v>Zając Katarzyna</v>
      </c>
      <c r="AB379" s="1">
        <f t="shared" si="60"/>
        <v>44945</v>
      </c>
      <c r="AC379" s="1">
        <f t="shared" si="61"/>
        <v>8389</v>
      </c>
      <c r="AD379" s="1" t="str">
        <f t="shared" si="62"/>
        <v>2018/2019</v>
      </c>
      <c r="AE379" s="1" t="str">
        <f t="shared" si="63"/>
        <v>2018-09-10</v>
      </c>
      <c r="AF379" s="1">
        <f t="shared" si="63"/>
        <v>44945</v>
      </c>
      <c r="AG379" s="1" t="str">
        <f t="shared" si="64"/>
        <v>M</v>
      </c>
      <c r="AH379" s="1">
        <f t="shared" si="66"/>
        <v>2007</v>
      </c>
      <c r="AI379" s="1" t="str">
        <f t="shared" si="66"/>
        <v>K</v>
      </c>
      <c r="AJ379" s="1" t="str">
        <f t="shared" si="66"/>
        <v>UKS Dalachów</v>
      </c>
      <c r="AK379" s="1" t="str">
        <f t="shared" si="59"/>
        <v>UKS Dalachów</v>
      </c>
      <c r="AL379" s="1" t="str">
        <f t="shared" si="65"/>
        <v>OPO</v>
      </c>
    </row>
    <row r="380" spans="1:38" ht="15.75">
      <c r="A380" s="8" t="s">
        <v>41</v>
      </c>
      <c r="B380" s="16">
        <v>0</v>
      </c>
      <c r="C380" s="2">
        <v>0</v>
      </c>
      <c r="D380" s="105" t="s">
        <v>1849</v>
      </c>
      <c r="E380" s="106">
        <v>0</v>
      </c>
      <c r="F380" s="3">
        <v>0</v>
      </c>
      <c r="G380" s="6">
        <v>0</v>
      </c>
      <c r="H380" s="16">
        <v>0</v>
      </c>
      <c r="I380" s="2">
        <v>0</v>
      </c>
      <c r="J380" s="107">
        <f t="shared" si="56"/>
        <v>0</v>
      </c>
      <c r="K380" s="107">
        <f t="shared" si="57"/>
        <v>0</v>
      </c>
      <c r="L380" s="5" t="s">
        <v>126</v>
      </c>
      <c r="N380" s="19" t="s">
        <v>1201</v>
      </c>
      <c r="O380" s="19">
        <v>8390</v>
      </c>
      <c r="P380" s="19" t="s">
        <v>1</v>
      </c>
      <c r="Q380" s="19" t="s">
        <v>1164</v>
      </c>
      <c r="R380" s="19">
        <v>35873</v>
      </c>
      <c r="S380" s="19" t="s">
        <v>127</v>
      </c>
      <c r="T380" s="19" t="s">
        <v>164</v>
      </c>
      <c r="U380" s="19" t="s">
        <v>300</v>
      </c>
      <c r="V380" s="19">
        <v>2001</v>
      </c>
      <c r="W380" s="19" t="s">
        <v>1</v>
      </c>
      <c r="X380" s="19" t="s">
        <v>44</v>
      </c>
      <c r="Y380" s="19" t="s">
        <v>126</v>
      </c>
      <c r="AA380" s="1" t="str">
        <f t="shared" si="58"/>
        <v>Zając Mateusz</v>
      </c>
      <c r="AB380" s="1">
        <f t="shared" si="60"/>
        <v>35873</v>
      </c>
      <c r="AC380" s="1">
        <f t="shared" si="61"/>
        <v>8390</v>
      </c>
      <c r="AD380" s="1" t="str">
        <f t="shared" si="62"/>
        <v>2018/2019</v>
      </c>
      <c r="AE380" s="1" t="str">
        <f t="shared" si="63"/>
        <v>2018-09-10</v>
      </c>
      <c r="AF380" s="1">
        <f t="shared" si="63"/>
        <v>35873</v>
      </c>
      <c r="AG380" s="1" t="str">
        <f t="shared" si="64"/>
        <v>M</v>
      </c>
      <c r="AH380" s="1">
        <f t="shared" si="66"/>
        <v>2001</v>
      </c>
      <c r="AI380" s="1" t="str">
        <f t="shared" si="66"/>
        <v>M</v>
      </c>
      <c r="AJ380" s="1" t="str">
        <f t="shared" si="66"/>
        <v>UKS Dalachów</v>
      </c>
      <c r="AK380" s="1" t="str">
        <f t="shared" si="59"/>
        <v>UKS Dalachów</v>
      </c>
      <c r="AL380" s="1" t="str">
        <f t="shared" si="65"/>
        <v>OPO</v>
      </c>
    </row>
    <row r="381" spans="1:38" ht="15.75">
      <c r="A381" s="8" t="s">
        <v>41</v>
      </c>
      <c r="B381" s="16">
        <v>0</v>
      </c>
      <c r="C381" s="2">
        <v>0</v>
      </c>
      <c r="D381" s="105" t="s">
        <v>1850</v>
      </c>
      <c r="E381" s="106">
        <v>0</v>
      </c>
      <c r="F381" s="3">
        <v>0</v>
      </c>
      <c r="G381" s="6">
        <v>0</v>
      </c>
      <c r="H381" s="16">
        <v>0</v>
      </c>
      <c r="I381" s="11">
        <v>0</v>
      </c>
      <c r="J381" s="107">
        <f t="shared" si="56"/>
        <v>0</v>
      </c>
      <c r="K381" s="107">
        <f t="shared" si="57"/>
        <v>0</v>
      </c>
      <c r="L381" s="5" t="s">
        <v>126</v>
      </c>
      <c r="N381" s="19" t="s">
        <v>1203</v>
      </c>
      <c r="O381" s="19">
        <v>8391</v>
      </c>
      <c r="P381" s="19" t="s">
        <v>4</v>
      </c>
      <c r="Q381" s="19" t="s">
        <v>1164</v>
      </c>
      <c r="R381" s="19">
        <v>14531</v>
      </c>
      <c r="S381" s="19" t="s">
        <v>127</v>
      </c>
      <c r="T381" s="19" t="s">
        <v>1204</v>
      </c>
      <c r="U381" s="19" t="s">
        <v>135</v>
      </c>
      <c r="V381" s="19">
        <v>1991</v>
      </c>
      <c r="W381" s="19" t="s">
        <v>9</v>
      </c>
      <c r="X381" s="19" t="s">
        <v>44</v>
      </c>
      <c r="Y381" s="19" t="s">
        <v>126</v>
      </c>
      <c r="AA381" s="1" t="str">
        <f t="shared" si="58"/>
        <v>Pawlaczyk Katarzyna</v>
      </c>
      <c r="AB381" s="1">
        <f t="shared" si="60"/>
        <v>14531</v>
      </c>
      <c r="AC381" s="1">
        <f t="shared" si="61"/>
        <v>8391</v>
      </c>
      <c r="AD381" s="1" t="str">
        <f t="shared" si="62"/>
        <v>2018/2019</v>
      </c>
      <c r="AE381" s="1" t="str">
        <f t="shared" si="63"/>
        <v>2018-09-10</v>
      </c>
      <c r="AF381" s="1">
        <f t="shared" si="63"/>
        <v>14531</v>
      </c>
      <c r="AG381" s="1" t="str">
        <f t="shared" si="64"/>
        <v>S</v>
      </c>
      <c r="AH381" s="1">
        <f t="shared" si="66"/>
        <v>1991</v>
      </c>
      <c r="AI381" s="1" t="str">
        <f t="shared" si="66"/>
        <v>K</v>
      </c>
      <c r="AJ381" s="1" t="str">
        <f t="shared" si="66"/>
        <v>UKS Dalachów</v>
      </c>
      <c r="AK381" s="1" t="str">
        <f t="shared" si="59"/>
        <v>UKS Dalachów</v>
      </c>
      <c r="AL381" s="1" t="str">
        <f t="shared" si="65"/>
        <v>OPO</v>
      </c>
    </row>
    <row r="382" spans="1:38" ht="15.75">
      <c r="A382" s="8" t="s">
        <v>41</v>
      </c>
      <c r="B382" s="16">
        <v>0</v>
      </c>
      <c r="C382" s="2">
        <v>0</v>
      </c>
      <c r="D382" s="105" t="s">
        <v>1851</v>
      </c>
      <c r="E382" s="106">
        <v>0</v>
      </c>
      <c r="F382" s="3">
        <v>0</v>
      </c>
      <c r="G382" s="6">
        <v>0</v>
      </c>
      <c r="H382" s="16">
        <v>0</v>
      </c>
      <c r="I382" s="11">
        <v>0</v>
      </c>
      <c r="J382" s="107">
        <f t="shared" si="56"/>
        <v>0</v>
      </c>
      <c r="K382" s="107">
        <f t="shared" si="57"/>
        <v>0</v>
      </c>
      <c r="L382" s="5" t="s">
        <v>126</v>
      </c>
      <c r="N382" s="19" t="s">
        <v>1205</v>
      </c>
      <c r="O382" s="19">
        <v>8392</v>
      </c>
      <c r="P382" s="19" t="s">
        <v>4</v>
      </c>
      <c r="Q382" s="19" t="s">
        <v>1164</v>
      </c>
      <c r="R382" s="19">
        <v>42075</v>
      </c>
      <c r="S382" s="19" t="s">
        <v>127</v>
      </c>
      <c r="T382" s="19" t="s">
        <v>1206</v>
      </c>
      <c r="U382" s="19" t="s">
        <v>217</v>
      </c>
      <c r="V382" s="19">
        <v>1960</v>
      </c>
      <c r="W382" s="19" t="s">
        <v>1</v>
      </c>
      <c r="X382" s="19" t="s">
        <v>44</v>
      </c>
      <c r="Y382" s="19" t="s">
        <v>126</v>
      </c>
      <c r="AA382" s="1" t="str">
        <f t="shared" si="58"/>
        <v>Pinkosz Roman</v>
      </c>
      <c r="AB382" s="1">
        <f t="shared" si="60"/>
        <v>42075</v>
      </c>
      <c r="AC382" s="1">
        <f t="shared" si="61"/>
        <v>8392</v>
      </c>
      <c r="AD382" s="1" t="str">
        <f t="shared" si="62"/>
        <v>2018/2019</v>
      </c>
      <c r="AE382" s="1" t="str">
        <f t="shared" si="63"/>
        <v>2018-09-10</v>
      </c>
      <c r="AF382" s="1">
        <f t="shared" si="63"/>
        <v>42075</v>
      </c>
      <c r="AG382" s="1" t="str">
        <f t="shared" si="64"/>
        <v>S</v>
      </c>
      <c r="AH382" s="1">
        <f t="shared" si="66"/>
        <v>1960</v>
      </c>
      <c r="AI382" s="1" t="str">
        <f t="shared" si="66"/>
        <v>M</v>
      </c>
      <c r="AJ382" s="1" t="str">
        <f t="shared" si="66"/>
        <v>UKS Dalachów</v>
      </c>
      <c r="AK382" s="1" t="str">
        <f t="shared" si="59"/>
        <v>UKS Dalachów</v>
      </c>
      <c r="AL382" s="1" t="str">
        <f t="shared" si="65"/>
        <v>OPO</v>
      </c>
    </row>
    <row r="383" spans="1:38" ht="15.75">
      <c r="A383" s="8" t="s">
        <v>41</v>
      </c>
      <c r="B383" s="16">
        <v>0</v>
      </c>
      <c r="C383" s="2">
        <v>0</v>
      </c>
      <c r="D383" s="105" t="s">
        <v>1852</v>
      </c>
      <c r="E383" s="106">
        <v>0</v>
      </c>
      <c r="F383" s="3">
        <v>0</v>
      </c>
      <c r="G383" s="6">
        <v>0</v>
      </c>
      <c r="H383" s="16">
        <v>0</v>
      </c>
      <c r="I383" s="2">
        <v>0</v>
      </c>
      <c r="J383" s="107">
        <f t="shared" si="56"/>
        <v>0</v>
      </c>
      <c r="K383" s="107">
        <f t="shared" si="57"/>
        <v>0</v>
      </c>
      <c r="L383" s="5" t="s">
        <v>126</v>
      </c>
      <c r="N383" s="19" t="s">
        <v>1208</v>
      </c>
      <c r="O383" s="19">
        <v>8673</v>
      </c>
      <c r="P383" s="19" t="s">
        <v>1006</v>
      </c>
      <c r="Q383" s="19" t="s">
        <v>1164</v>
      </c>
      <c r="R383" s="19">
        <v>19006</v>
      </c>
      <c r="S383" s="19" t="s">
        <v>127</v>
      </c>
      <c r="T383" s="19" t="s">
        <v>1209</v>
      </c>
      <c r="U383" s="19" t="s">
        <v>191</v>
      </c>
      <c r="V383" s="19">
        <v>1993</v>
      </c>
      <c r="W383" s="19" t="s">
        <v>1</v>
      </c>
      <c r="X383" s="19" t="s">
        <v>1007</v>
      </c>
      <c r="Y383" s="19" t="s">
        <v>126</v>
      </c>
      <c r="AA383" s="1" t="str">
        <f t="shared" si="58"/>
        <v>Sinicki Maciej</v>
      </c>
      <c r="AB383" s="1">
        <f t="shared" si="60"/>
        <v>19006</v>
      </c>
      <c r="AC383" s="1">
        <f t="shared" si="61"/>
        <v>8673</v>
      </c>
      <c r="AD383" s="1" t="str">
        <f t="shared" si="62"/>
        <v>2018/2019</v>
      </c>
      <c r="AE383" s="1" t="str">
        <f t="shared" si="63"/>
        <v>2018-09-10</v>
      </c>
      <c r="AF383" s="1">
        <f t="shared" si="63"/>
        <v>19006</v>
      </c>
      <c r="AG383" s="1" t="str">
        <f t="shared" si="64"/>
        <v>N</v>
      </c>
      <c r="AH383" s="1">
        <f t="shared" si="66"/>
        <v>1993</v>
      </c>
      <c r="AI383" s="1" t="str">
        <f t="shared" si="66"/>
        <v>M</v>
      </c>
      <c r="AJ383" s="1" t="str">
        <f t="shared" si="66"/>
        <v>niestowarzyszony - woj. opolskie</v>
      </c>
      <c r="AK383" s="1" t="str">
        <f t="shared" si="59"/>
        <v>niestowarzyszony - woj. opolskie</v>
      </c>
      <c r="AL383" s="1" t="str">
        <f t="shared" si="65"/>
        <v>OPO</v>
      </c>
    </row>
    <row r="384" spans="1:38" ht="15.75">
      <c r="A384" s="8" t="s">
        <v>41</v>
      </c>
      <c r="B384" s="16">
        <v>0</v>
      </c>
      <c r="C384" s="2">
        <v>0</v>
      </c>
      <c r="D384" s="105" t="s">
        <v>1853</v>
      </c>
      <c r="E384" s="106">
        <v>0</v>
      </c>
      <c r="F384" s="3">
        <v>0</v>
      </c>
      <c r="G384" s="6">
        <v>0</v>
      </c>
      <c r="H384" s="16">
        <v>0</v>
      </c>
      <c r="I384" s="2">
        <v>0</v>
      </c>
      <c r="J384" s="107">
        <f t="shared" si="56"/>
        <v>0</v>
      </c>
      <c r="K384" s="107">
        <f t="shared" si="57"/>
        <v>0</v>
      </c>
      <c r="L384" s="5" t="s">
        <v>126</v>
      </c>
      <c r="N384" s="19" t="s">
        <v>1211</v>
      </c>
      <c r="O384" s="19">
        <v>8840</v>
      </c>
      <c r="P384" s="19" t="s">
        <v>1</v>
      </c>
      <c r="Q384" s="19" t="s">
        <v>1210</v>
      </c>
      <c r="R384" s="19">
        <v>50310</v>
      </c>
      <c r="S384" s="19"/>
      <c r="T384" s="19" t="s">
        <v>1212</v>
      </c>
      <c r="U384" s="19" t="s">
        <v>962</v>
      </c>
      <c r="V384" s="19">
        <v>2009</v>
      </c>
      <c r="W384" s="19" t="s">
        <v>9</v>
      </c>
      <c r="X384" s="19" t="s">
        <v>30</v>
      </c>
      <c r="Y384" s="19" t="s">
        <v>126</v>
      </c>
      <c r="AA384" s="1" t="str">
        <f t="shared" si="58"/>
        <v>Kalicińska Alicja</v>
      </c>
      <c r="AB384" s="1">
        <f t="shared" si="60"/>
        <v>50310</v>
      </c>
      <c r="AC384" s="1">
        <f t="shared" si="61"/>
        <v>8840</v>
      </c>
      <c r="AD384" s="1" t="str">
        <f t="shared" si="62"/>
        <v>2018/2019</v>
      </c>
      <c r="AE384" s="1" t="str">
        <f t="shared" si="63"/>
        <v>2018-09-11</v>
      </c>
      <c r="AF384" s="1">
        <f t="shared" si="63"/>
        <v>50310</v>
      </c>
      <c r="AG384" s="1" t="str">
        <f t="shared" si="64"/>
        <v>M</v>
      </c>
      <c r="AH384" s="1">
        <f t="shared" si="66"/>
        <v>2009</v>
      </c>
      <c r="AI384" s="1" t="str">
        <f t="shared" si="66"/>
        <v>K</v>
      </c>
      <c r="AJ384" s="1" t="str">
        <f t="shared" si="66"/>
        <v>UKS SOKOLIK Niemodlin</v>
      </c>
      <c r="AK384" s="1" t="str">
        <f t="shared" si="59"/>
        <v>UKS SOKOLIK Niemodlin</v>
      </c>
      <c r="AL384" s="1" t="str">
        <f t="shared" si="65"/>
        <v>OPO</v>
      </c>
    </row>
    <row r="385" spans="1:38" ht="15.75">
      <c r="A385" s="8" t="s">
        <v>41</v>
      </c>
      <c r="B385" s="16">
        <v>0</v>
      </c>
      <c r="C385" s="2">
        <v>0</v>
      </c>
      <c r="D385" s="105" t="s">
        <v>1854</v>
      </c>
      <c r="E385" s="106">
        <v>0</v>
      </c>
      <c r="F385" s="3">
        <v>0</v>
      </c>
      <c r="G385" s="6">
        <v>0</v>
      </c>
      <c r="H385" s="16">
        <v>0</v>
      </c>
      <c r="I385" s="2">
        <v>0</v>
      </c>
      <c r="J385" s="107">
        <f t="shared" si="56"/>
        <v>0</v>
      </c>
      <c r="K385" s="107">
        <f t="shared" si="57"/>
        <v>0</v>
      </c>
      <c r="L385" s="5" t="s">
        <v>126</v>
      </c>
      <c r="N385" s="19" t="s">
        <v>1214</v>
      </c>
      <c r="O385" s="19">
        <v>8841</v>
      </c>
      <c r="P385" s="19" t="s">
        <v>1</v>
      </c>
      <c r="Q385" s="19" t="s">
        <v>1210</v>
      </c>
      <c r="R385" s="19">
        <v>50311</v>
      </c>
      <c r="S385" s="19"/>
      <c r="T385" s="19" t="s">
        <v>1215</v>
      </c>
      <c r="U385" s="19" t="s">
        <v>624</v>
      </c>
      <c r="V385" s="19">
        <v>2005</v>
      </c>
      <c r="W385" s="19" t="s">
        <v>9</v>
      </c>
      <c r="X385" s="19" t="s">
        <v>30</v>
      </c>
      <c r="Y385" s="19" t="s">
        <v>126</v>
      </c>
      <c r="AA385" s="1" t="str">
        <f t="shared" si="58"/>
        <v>Lasman Karolina</v>
      </c>
      <c r="AB385" s="1">
        <f t="shared" si="60"/>
        <v>50311</v>
      </c>
      <c r="AC385" s="1">
        <f t="shared" si="61"/>
        <v>8841</v>
      </c>
      <c r="AD385" s="1" t="str">
        <f t="shared" si="62"/>
        <v>2018/2019</v>
      </c>
      <c r="AE385" s="1" t="str">
        <f t="shared" si="63"/>
        <v>2018-09-11</v>
      </c>
      <c r="AF385" s="1">
        <f t="shared" si="63"/>
        <v>50311</v>
      </c>
      <c r="AG385" s="1" t="str">
        <f t="shared" si="64"/>
        <v>M</v>
      </c>
      <c r="AH385" s="1">
        <f t="shared" si="66"/>
        <v>2005</v>
      </c>
      <c r="AI385" s="1" t="str">
        <f t="shared" si="66"/>
        <v>K</v>
      </c>
      <c r="AJ385" s="1" t="str">
        <f t="shared" si="66"/>
        <v>UKS SOKOLIK Niemodlin</v>
      </c>
      <c r="AK385" s="1" t="str">
        <f t="shared" si="59"/>
        <v>UKS SOKOLIK Niemodlin</v>
      </c>
      <c r="AL385" s="1" t="str">
        <f t="shared" si="65"/>
        <v>OPO</v>
      </c>
    </row>
    <row r="386" spans="1:38" ht="15.75">
      <c r="A386" s="8" t="s">
        <v>41</v>
      </c>
      <c r="B386" s="16">
        <v>0</v>
      </c>
      <c r="C386" s="2">
        <v>0</v>
      </c>
      <c r="D386" s="105" t="s">
        <v>1855</v>
      </c>
      <c r="E386" s="106">
        <v>0</v>
      </c>
      <c r="F386" s="3">
        <v>0</v>
      </c>
      <c r="G386" s="6">
        <v>0</v>
      </c>
      <c r="H386" s="16">
        <v>0</v>
      </c>
      <c r="I386" s="2">
        <v>0</v>
      </c>
      <c r="J386" s="107">
        <f t="shared" si="56"/>
        <v>0</v>
      </c>
      <c r="K386" s="107">
        <f t="shared" si="57"/>
        <v>0</v>
      </c>
      <c r="L386" s="5" t="s">
        <v>126</v>
      </c>
      <c r="N386" s="19" t="s">
        <v>1217</v>
      </c>
      <c r="O386" s="19">
        <v>8951</v>
      </c>
      <c r="P386" s="19" t="s">
        <v>1</v>
      </c>
      <c r="Q386" s="19" t="s">
        <v>1216</v>
      </c>
      <c r="R386" s="19">
        <v>46847</v>
      </c>
      <c r="S386" s="19" t="s">
        <v>127</v>
      </c>
      <c r="T386" s="19" t="s">
        <v>1218</v>
      </c>
      <c r="U386" s="19" t="s">
        <v>286</v>
      </c>
      <c r="V386" s="19">
        <v>2004</v>
      </c>
      <c r="W386" s="19" t="s">
        <v>1</v>
      </c>
      <c r="X386" s="19" t="s">
        <v>29</v>
      </c>
      <c r="Y386" s="19" t="s">
        <v>126</v>
      </c>
      <c r="AA386" s="1" t="str">
        <f t="shared" si="58"/>
        <v>Kulig Tomasz</v>
      </c>
      <c r="AB386" s="1">
        <f t="shared" si="60"/>
        <v>46847</v>
      </c>
      <c r="AC386" s="1">
        <f t="shared" si="61"/>
        <v>8951</v>
      </c>
      <c r="AD386" s="1" t="str">
        <f t="shared" si="62"/>
        <v>2018/2019</v>
      </c>
      <c r="AE386" s="1" t="str">
        <f t="shared" si="63"/>
        <v>2018-09-13</v>
      </c>
      <c r="AF386" s="1">
        <f t="shared" si="63"/>
        <v>46847</v>
      </c>
      <c r="AG386" s="1" t="str">
        <f t="shared" si="64"/>
        <v>M</v>
      </c>
      <c r="AH386" s="1">
        <f t="shared" si="66"/>
        <v>2004</v>
      </c>
      <c r="AI386" s="1" t="str">
        <f t="shared" si="66"/>
        <v>M</v>
      </c>
      <c r="AJ386" s="1" t="str">
        <f t="shared" si="66"/>
        <v>UKS MOS Opole</v>
      </c>
      <c r="AK386" s="1" t="str">
        <f t="shared" si="59"/>
        <v>UKS MOS Opole</v>
      </c>
      <c r="AL386" s="1" t="str">
        <f t="shared" si="65"/>
        <v>OPO</v>
      </c>
    </row>
    <row r="387" spans="1:38" ht="15.75">
      <c r="A387" s="8" t="s">
        <v>41</v>
      </c>
      <c r="B387" s="16">
        <v>0</v>
      </c>
      <c r="C387" s="2">
        <v>0</v>
      </c>
      <c r="D387" s="105" t="s">
        <v>1856</v>
      </c>
      <c r="E387" s="106">
        <v>0</v>
      </c>
      <c r="F387" s="3">
        <v>0</v>
      </c>
      <c r="G387" s="6">
        <v>0</v>
      </c>
      <c r="H387" s="16">
        <v>0</v>
      </c>
      <c r="I387" s="2">
        <v>0</v>
      </c>
      <c r="J387" s="107">
        <f t="shared" si="56"/>
        <v>0</v>
      </c>
      <c r="K387" s="107">
        <f t="shared" si="57"/>
        <v>0</v>
      </c>
      <c r="L387" s="5" t="s">
        <v>126</v>
      </c>
      <c r="N387" s="19" t="s">
        <v>1220</v>
      </c>
      <c r="O387" s="19">
        <v>8952</v>
      </c>
      <c r="P387" s="19" t="s">
        <v>1</v>
      </c>
      <c r="Q387" s="19" t="s">
        <v>1216</v>
      </c>
      <c r="R387" s="19">
        <v>48564</v>
      </c>
      <c r="S387" s="19" t="s">
        <v>127</v>
      </c>
      <c r="T387" s="19" t="s">
        <v>1221</v>
      </c>
      <c r="U387" s="19" t="s">
        <v>282</v>
      </c>
      <c r="V387" s="19">
        <v>2005</v>
      </c>
      <c r="W387" s="19" t="s">
        <v>1</v>
      </c>
      <c r="X387" s="19" t="s">
        <v>29</v>
      </c>
      <c r="Y387" s="19" t="s">
        <v>126</v>
      </c>
      <c r="AA387" s="1" t="str">
        <f t="shared" si="58"/>
        <v>Adamus Kacper</v>
      </c>
      <c r="AB387" s="1">
        <f t="shared" si="60"/>
        <v>48564</v>
      </c>
      <c r="AC387" s="1">
        <f t="shared" si="61"/>
        <v>8952</v>
      </c>
      <c r="AD387" s="1" t="str">
        <f t="shared" si="62"/>
        <v>2018/2019</v>
      </c>
      <c r="AE387" s="1" t="str">
        <f t="shared" si="63"/>
        <v>2018-09-13</v>
      </c>
      <c r="AF387" s="1">
        <f t="shared" si="63"/>
        <v>48564</v>
      </c>
      <c r="AG387" s="1" t="str">
        <f t="shared" si="64"/>
        <v>M</v>
      </c>
      <c r="AH387" s="1">
        <f t="shared" si="66"/>
        <v>2005</v>
      </c>
      <c r="AI387" s="1" t="str">
        <f t="shared" si="66"/>
        <v>M</v>
      </c>
      <c r="AJ387" s="1" t="str">
        <f t="shared" si="66"/>
        <v>UKS MOS Opole</v>
      </c>
      <c r="AK387" s="1" t="str">
        <f t="shared" si="59"/>
        <v>UKS MOS Opole</v>
      </c>
      <c r="AL387" s="1" t="str">
        <f t="shared" si="65"/>
        <v>OPO</v>
      </c>
    </row>
    <row r="388" spans="1:38" ht="15.75">
      <c r="A388" s="8" t="s">
        <v>41</v>
      </c>
      <c r="B388" s="16">
        <v>0</v>
      </c>
      <c r="C388" s="2">
        <v>0</v>
      </c>
      <c r="D388" s="105" t="s">
        <v>1857</v>
      </c>
      <c r="E388" s="106">
        <v>0</v>
      </c>
      <c r="F388" s="3">
        <v>0</v>
      </c>
      <c r="G388" s="6">
        <v>0</v>
      </c>
      <c r="H388" s="16">
        <v>0</v>
      </c>
      <c r="I388" s="6">
        <v>0</v>
      </c>
      <c r="J388" s="107">
        <f t="shared" ref="J388:J448" si="67">G388</f>
        <v>0</v>
      </c>
      <c r="K388" s="107">
        <f t="shared" ref="K388:K448" si="68">G388</f>
        <v>0</v>
      </c>
      <c r="L388" s="5" t="s">
        <v>126</v>
      </c>
      <c r="N388" s="19" t="s">
        <v>1223</v>
      </c>
      <c r="O388" s="19">
        <v>9416</v>
      </c>
      <c r="P388" s="19" t="s">
        <v>4</v>
      </c>
      <c r="Q388" s="19" t="s">
        <v>1222</v>
      </c>
      <c r="R388" s="19">
        <v>50435</v>
      </c>
      <c r="S388" s="19"/>
      <c r="T388" s="19" t="s">
        <v>1224</v>
      </c>
      <c r="U388" s="19" t="s">
        <v>209</v>
      </c>
      <c r="V388" s="19">
        <v>1979</v>
      </c>
      <c r="W388" s="19" t="s">
        <v>1</v>
      </c>
      <c r="X388" s="19" t="s">
        <v>5</v>
      </c>
      <c r="Y388" s="19" t="s">
        <v>126</v>
      </c>
      <c r="AA388" s="1" t="str">
        <f t="shared" ref="AA388:AA418" si="69">CONCATENATE(T388," ",U388)</f>
        <v>Łuczko Grzegorz</v>
      </c>
      <c r="AB388" s="1">
        <f t="shared" si="60"/>
        <v>50435</v>
      </c>
      <c r="AC388" s="1">
        <f t="shared" si="61"/>
        <v>9416</v>
      </c>
      <c r="AD388" s="1" t="str">
        <f t="shared" si="62"/>
        <v>2018/2019</v>
      </c>
      <c r="AE388" s="1" t="str">
        <f t="shared" si="63"/>
        <v>2018-09-22</v>
      </c>
      <c r="AF388" s="1">
        <f t="shared" si="63"/>
        <v>50435</v>
      </c>
      <c r="AG388" s="1" t="str">
        <f t="shared" si="64"/>
        <v>S</v>
      </c>
      <c r="AH388" s="1">
        <f t="shared" si="66"/>
        <v>1979</v>
      </c>
      <c r="AI388" s="1" t="str">
        <f t="shared" si="66"/>
        <v>M</v>
      </c>
      <c r="AJ388" s="1" t="str">
        <f t="shared" si="66"/>
        <v>DOKIS Dobrodzień</v>
      </c>
      <c r="AK388" s="1" t="str">
        <f t="shared" ref="AK388:AK410" si="70">AJ388</f>
        <v>DOKIS Dobrodzień</v>
      </c>
      <c r="AL388" s="1" t="str">
        <f t="shared" si="65"/>
        <v>OPO</v>
      </c>
    </row>
    <row r="389" spans="1:38" ht="15.75">
      <c r="A389" s="8" t="s">
        <v>41</v>
      </c>
      <c r="B389" s="16">
        <v>0</v>
      </c>
      <c r="C389" s="2">
        <v>0</v>
      </c>
      <c r="D389" s="105" t="s">
        <v>1858</v>
      </c>
      <c r="E389" s="106">
        <v>0</v>
      </c>
      <c r="F389" s="3">
        <v>0</v>
      </c>
      <c r="G389" s="6">
        <v>0</v>
      </c>
      <c r="H389" s="16">
        <v>0</v>
      </c>
      <c r="I389" s="6">
        <v>0</v>
      </c>
      <c r="J389" s="107">
        <f t="shared" si="67"/>
        <v>0</v>
      </c>
      <c r="K389" s="107">
        <f t="shared" si="68"/>
        <v>0</v>
      </c>
      <c r="L389" s="5" t="s">
        <v>126</v>
      </c>
      <c r="N389" s="19" t="s">
        <v>1226</v>
      </c>
      <c r="O389" s="19">
        <v>9417</v>
      </c>
      <c r="P389" s="19" t="s">
        <v>4</v>
      </c>
      <c r="Q389" s="19" t="s">
        <v>1222</v>
      </c>
      <c r="R389" s="19">
        <v>50436</v>
      </c>
      <c r="S389" s="19"/>
      <c r="T389" s="19" t="s">
        <v>1227</v>
      </c>
      <c r="U389" s="19" t="s">
        <v>189</v>
      </c>
      <c r="V389" s="19">
        <v>1980</v>
      </c>
      <c r="W389" s="19" t="s">
        <v>1</v>
      </c>
      <c r="X389" s="19" t="s">
        <v>5</v>
      </c>
      <c r="Y389" s="19" t="s">
        <v>126</v>
      </c>
      <c r="AA389" s="1" t="str">
        <f t="shared" si="69"/>
        <v>Polaczek Przemysław</v>
      </c>
      <c r="AB389" s="1">
        <f t="shared" ref="AB389:AB401" si="71">R389</f>
        <v>50436</v>
      </c>
      <c r="AC389" s="1">
        <f t="shared" ref="AC389:AC401" si="72">O389</f>
        <v>9417</v>
      </c>
      <c r="AD389" s="1" t="str">
        <f t="shared" ref="AD389:AD401" si="73">AD388</f>
        <v>2018/2019</v>
      </c>
      <c r="AE389" s="1" t="str">
        <f t="shared" ref="AE389:AF401" si="74">Q389</f>
        <v>2018-09-22</v>
      </c>
      <c r="AF389" s="1">
        <f t="shared" si="74"/>
        <v>50436</v>
      </c>
      <c r="AG389" s="1" t="str">
        <f t="shared" ref="AG389:AG401" si="75">P389</f>
        <v>S</v>
      </c>
      <c r="AH389" s="1">
        <f t="shared" si="66"/>
        <v>1980</v>
      </c>
      <c r="AI389" s="1" t="str">
        <f t="shared" si="66"/>
        <v>M</v>
      </c>
      <c r="AJ389" s="1" t="str">
        <f t="shared" si="66"/>
        <v>DOKIS Dobrodzień</v>
      </c>
      <c r="AK389" s="1" t="str">
        <f t="shared" si="70"/>
        <v>DOKIS Dobrodzień</v>
      </c>
      <c r="AL389" s="1" t="str">
        <f t="shared" ref="AL389:AL401" si="76">Y389</f>
        <v>OPO</v>
      </c>
    </row>
    <row r="390" spans="1:38" ht="15.75">
      <c r="A390" s="8" t="s">
        <v>41</v>
      </c>
      <c r="B390" s="16">
        <v>0</v>
      </c>
      <c r="C390" s="2">
        <v>0</v>
      </c>
      <c r="D390" s="105" t="s">
        <v>1859</v>
      </c>
      <c r="E390" s="106">
        <v>0</v>
      </c>
      <c r="F390" s="3">
        <v>0</v>
      </c>
      <c r="G390" s="6">
        <v>0</v>
      </c>
      <c r="H390" s="16">
        <v>0</v>
      </c>
      <c r="I390" s="2">
        <v>0</v>
      </c>
      <c r="J390" s="107">
        <f t="shared" si="67"/>
        <v>0</v>
      </c>
      <c r="K390" s="107">
        <f t="shared" si="68"/>
        <v>0</v>
      </c>
      <c r="L390" s="5" t="s">
        <v>126</v>
      </c>
      <c r="N390" s="19" t="s">
        <v>1229</v>
      </c>
      <c r="O390" s="19">
        <v>9418</v>
      </c>
      <c r="P390" s="19" t="s">
        <v>4</v>
      </c>
      <c r="Q390" s="19" t="s">
        <v>1222</v>
      </c>
      <c r="R390" s="19">
        <v>45440</v>
      </c>
      <c r="S390" s="19" t="s">
        <v>127</v>
      </c>
      <c r="T390" s="19" t="s">
        <v>1230</v>
      </c>
      <c r="U390" s="19" t="s">
        <v>252</v>
      </c>
      <c r="V390" s="19">
        <v>1958</v>
      </c>
      <c r="W390" s="19" t="s">
        <v>1</v>
      </c>
      <c r="X390" s="19" t="s">
        <v>5</v>
      </c>
      <c r="Y390" s="19" t="s">
        <v>126</v>
      </c>
      <c r="AA390" s="1" t="str">
        <f t="shared" si="69"/>
        <v>Gruszka Zbigniew</v>
      </c>
      <c r="AB390" s="1">
        <f t="shared" si="71"/>
        <v>45440</v>
      </c>
      <c r="AC390" s="1">
        <f t="shared" si="72"/>
        <v>9418</v>
      </c>
      <c r="AD390" s="1" t="str">
        <f t="shared" si="73"/>
        <v>2018/2019</v>
      </c>
      <c r="AE390" s="1" t="str">
        <f t="shared" si="74"/>
        <v>2018-09-22</v>
      </c>
      <c r="AF390" s="1">
        <f t="shared" si="74"/>
        <v>45440</v>
      </c>
      <c r="AG390" s="1" t="str">
        <f t="shared" si="75"/>
        <v>S</v>
      </c>
      <c r="AH390" s="1">
        <f t="shared" si="66"/>
        <v>1958</v>
      </c>
      <c r="AI390" s="1" t="str">
        <f t="shared" si="66"/>
        <v>M</v>
      </c>
      <c r="AJ390" s="1" t="str">
        <f t="shared" si="66"/>
        <v>DOKIS Dobrodzień</v>
      </c>
      <c r="AK390" s="1" t="str">
        <f t="shared" si="70"/>
        <v>DOKIS Dobrodzień</v>
      </c>
      <c r="AL390" s="1" t="str">
        <f t="shared" si="76"/>
        <v>OPO</v>
      </c>
    </row>
    <row r="391" spans="1:38" ht="15.75">
      <c r="A391" s="8" t="s">
        <v>41</v>
      </c>
      <c r="B391" s="16">
        <v>0</v>
      </c>
      <c r="C391" s="2">
        <v>0</v>
      </c>
      <c r="D391" s="105" t="s">
        <v>1860</v>
      </c>
      <c r="E391" s="106">
        <v>0</v>
      </c>
      <c r="F391" s="3">
        <v>0</v>
      </c>
      <c r="G391" s="6">
        <v>0</v>
      </c>
      <c r="H391" s="16">
        <v>0</v>
      </c>
      <c r="I391" s="2">
        <v>0</v>
      </c>
      <c r="J391" s="107">
        <f t="shared" si="67"/>
        <v>0</v>
      </c>
      <c r="K391" s="107">
        <f t="shared" si="68"/>
        <v>0</v>
      </c>
      <c r="L391" s="5" t="s">
        <v>126</v>
      </c>
      <c r="N391" s="19" t="s">
        <v>1232</v>
      </c>
      <c r="O391" s="19">
        <v>9419</v>
      </c>
      <c r="P391" s="19" t="s">
        <v>4</v>
      </c>
      <c r="Q391" s="19" t="s">
        <v>1222</v>
      </c>
      <c r="R391" s="19">
        <v>27740</v>
      </c>
      <c r="S391" s="19" t="s">
        <v>127</v>
      </c>
      <c r="T391" s="19" t="s">
        <v>1233</v>
      </c>
      <c r="U391" s="19" t="s">
        <v>438</v>
      </c>
      <c r="V391" s="19">
        <v>1982</v>
      </c>
      <c r="W391" s="19" t="s">
        <v>1</v>
      </c>
      <c r="X391" s="19" t="s">
        <v>5</v>
      </c>
      <c r="Y391" s="19" t="s">
        <v>126</v>
      </c>
      <c r="AA391" s="1" t="str">
        <f t="shared" si="69"/>
        <v>Kapela Marek</v>
      </c>
      <c r="AB391" s="1">
        <f t="shared" si="71"/>
        <v>27740</v>
      </c>
      <c r="AC391" s="1">
        <f t="shared" si="72"/>
        <v>9419</v>
      </c>
      <c r="AD391" s="1" t="str">
        <f t="shared" si="73"/>
        <v>2018/2019</v>
      </c>
      <c r="AE391" s="1" t="str">
        <f t="shared" si="74"/>
        <v>2018-09-22</v>
      </c>
      <c r="AF391" s="1">
        <f t="shared" si="74"/>
        <v>27740</v>
      </c>
      <c r="AG391" s="1" t="str">
        <f t="shared" si="75"/>
        <v>S</v>
      </c>
      <c r="AH391" s="1">
        <f t="shared" si="66"/>
        <v>1982</v>
      </c>
      <c r="AI391" s="1" t="str">
        <f t="shared" si="66"/>
        <v>M</v>
      </c>
      <c r="AJ391" s="1" t="str">
        <f t="shared" si="66"/>
        <v>DOKIS Dobrodzień</v>
      </c>
      <c r="AK391" s="1" t="str">
        <f t="shared" si="70"/>
        <v>DOKIS Dobrodzień</v>
      </c>
      <c r="AL391" s="1" t="str">
        <f t="shared" si="76"/>
        <v>OPO</v>
      </c>
    </row>
    <row r="392" spans="1:38" ht="15.75">
      <c r="A392" s="8" t="s">
        <v>41</v>
      </c>
      <c r="B392" s="16">
        <v>0</v>
      </c>
      <c r="C392" s="2">
        <v>0</v>
      </c>
      <c r="D392" s="105" t="s">
        <v>1861</v>
      </c>
      <c r="E392" s="106">
        <v>0</v>
      </c>
      <c r="F392" s="3">
        <v>0</v>
      </c>
      <c r="G392" s="6">
        <v>0</v>
      </c>
      <c r="H392" s="16">
        <v>0</v>
      </c>
      <c r="I392" s="2">
        <v>0</v>
      </c>
      <c r="J392" s="107">
        <f t="shared" si="67"/>
        <v>0</v>
      </c>
      <c r="K392" s="107">
        <f t="shared" si="68"/>
        <v>0</v>
      </c>
      <c r="L392" s="5" t="s">
        <v>126</v>
      </c>
      <c r="N392" s="19" t="s">
        <v>1235</v>
      </c>
      <c r="O392" s="19">
        <v>9420</v>
      </c>
      <c r="P392" s="19" t="s">
        <v>4</v>
      </c>
      <c r="Q392" s="19" t="s">
        <v>1222</v>
      </c>
      <c r="R392" s="19">
        <v>12679</v>
      </c>
      <c r="S392" s="19" t="s">
        <v>127</v>
      </c>
      <c r="T392" s="19" t="s">
        <v>1236</v>
      </c>
      <c r="U392" s="19" t="s">
        <v>286</v>
      </c>
      <c r="V392" s="19">
        <v>1985</v>
      </c>
      <c r="W392" s="19" t="s">
        <v>1</v>
      </c>
      <c r="X392" s="19" t="s">
        <v>5</v>
      </c>
      <c r="Y392" s="19" t="s">
        <v>126</v>
      </c>
      <c r="AA392" s="1" t="str">
        <f t="shared" si="69"/>
        <v>Oliwa Tomasz</v>
      </c>
      <c r="AB392" s="1">
        <f t="shared" si="71"/>
        <v>12679</v>
      </c>
      <c r="AC392" s="1">
        <f t="shared" si="72"/>
        <v>9420</v>
      </c>
      <c r="AD392" s="1" t="str">
        <f t="shared" si="73"/>
        <v>2018/2019</v>
      </c>
      <c r="AE392" s="1" t="str">
        <f t="shared" si="74"/>
        <v>2018-09-22</v>
      </c>
      <c r="AF392" s="1">
        <f t="shared" si="74"/>
        <v>12679</v>
      </c>
      <c r="AG392" s="1" t="str">
        <f t="shared" si="75"/>
        <v>S</v>
      </c>
      <c r="AH392" s="1">
        <f t="shared" si="66"/>
        <v>1985</v>
      </c>
      <c r="AI392" s="1" t="str">
        <f t="shared" si="66"/>
        <v>M</v>
      </c>
      <c r="AJ392" s="1" t="str">
        <f t="shared" si="66"/>
        <v>DOKIS Dobrodzień</v>
      </c>
      <c r="AK392" s="1" t="str">
        <f t="shared" si="70"/>
        <v>DOKIS Dobrodzień</v>
      </c>
      <c r="AL392" s="1" t="str">
        <f t="shared" si="76"/>
        <v>OPO</v>
      </c>
    </row>
    <row r="393" spans="1:38" ht="15.75">
      <c r="A393" s="8" t="s">
        <v>41</v>
      </c>
      <c r="B393" s="16">
        <v>0</v>
      </c>
      <c r="C393" s="2">
        <v>0</v>
      </c>
      <c r="D393" s="105" t="s">
        <v>1862</v>
      </c>
      <c r="E393" s="106">
        <v>0</v>
      </c>
      <c r="F393" s="3">
        <v>0</v>
      </c>
      <c r="G393" s="6">
        <v>0</v>
      </c>
      <c r="H393" s="16">
        <v>0</v>
      </c>
      <c r="I393" s="2">
        <v>0</v>
      </c>
      <c r="J393" s="107">
        <f t="shared" si="67"/>
        <v>0</v>
      </c>
      <c r="K393" s="107">
        <f t="shared" si="68"/>
        <v>0</v>
      </c>
      <c r="L393" s="5" t="s">
        <v>126</v>
      </c>
      <c r="N393" s="19" t="s">
        <v>1238</v>
      </c>
      <c r="O393" s="19">
        <v>9421</v>
      </c>
      <c r="P393" s="19" t="s">
        <v>4</v>
      </c>
      <c r="Q393" s="19" t="s">
        <v>1222</v>
      </c>
      <c r="R393" s="19">
        <v>2287</v>
      </c>
      <c r="S393" s="19" t="s">
        <v>127</v>
      </c>
      <c r="T393" s="19" t="s">
        <v>1239</v>
      </c>
      <c r="U393" s="19" t="s">
        <v>184</v>
      </c>
      <c r="V393" s="19">
        <v>1981</v>
      </c>
      <c r="W393" s="19" t="s">
        <v>1</v>
      </c>
      <c r="X393" s="19" t="s">
        <v>5</v>
      </c>
      <c r="Y393" s="19" t="s">
        <v>126</v>
      </c>
      <c r="AA393" s="1" t="str">
        <f t="shared" si="69"/>
        <v>Zyga Krzysztof</v>
      </c>
      <c r="AB393" s="1">
        <f t="shared" si="71"/>
        <v>2287</v>
      </c>
      <c r="AC393" s="1">
        <f t="shared" si="72"/>
        <v>9421</v>
      </c>
      <c r="AD393" s="1" t="str">
        <f t="shared" si="73"/>
        <v>2018/2019</v>
      </c>
      <c r="AE393" s="1" t="str">
        <f t="shared" si="74"/>
        <v>2018-09-22</v>
      </c>
      <c r="AF393" s="1">
        <f t="shared" si="74"/>
        <v>2287</v>
      </c>
      <c r="AG393" s="1" t="str">
        <f t="shared" si="75"/>
        <v>S</v>
      </c>
      <c r="AH393" s="1">
        <f t="shared" si="66"/>
        <v>1981</v>
      </c>
      <c r="AI393" s="1" t="str">
        <f t="shared" si="66"/>
        <v>M</v>
      </c>
      <c r="AJ393" s="1" t="str">
        <f t="shared" si="66"/>
        <v>DOKIS Dobrodzień</v>
      </c>
      <c r="AK393" s="1" t="str">
        <f t="shared" si="70"/>
        <v>DOKIS Dobrodzień</v>
      </c>
      <c r="AL393" s="1" t="str">
        <f t="shared" si="76"/>
        <v>OPO</v>
      </c>
    </row>
    <row r="394" spans="1:38" ht="15.75">
      <c r="A394" s="8" t="s">
        <v>41</v>
      </c>
      <c r="B394" s="16">
        <v>0</v>
      </c>
      <c r="C394" s="2">
        <v>0</v>
      </c>
      <c r="D394" s="105" t="s">
        <v>1863</v>
      </c>
      <c r="E394" s="106">
        <v>0</v>
      </c>
      <c r="F394" s="3">
        <v>0</v>
      </c>
      <c r="G394" s="6">
        <v>0</v>
      </c>
      <c r="H394" s="16">
        <v>0</v>
      </c>
      <c r="I394" s="2">
        <v>0</v>
      </c>
      <c r="J394" s="107">
        <f t="shared" si="67"/>
        <v>0</v>
      </c>
      <c r="K394" s="107">
        <f t="shared" si="68"/>
        <v>0</v>
      </c>
      <c r="L394" s="5" t="s">
        <v>126</v>
      </c>
      <c r="N394" s="19" t="s">
        <v>1240</v>
      </c>
      <c r="O394" s="19">
        <v>9422</v>
      </c>
      <c r="P394" s="19" t="s">
        <v>1</v>
      </c>
      <c r="Q394" s="19" t="s">
        <v>1222</v>
      </c>
      <c r="R394" s="19">
        <v>50437</v>
      </c>
      <c r="S394" s="19"/>
      <c r="T394" s="19" t="s">
        <v>1241</v>
      </c>
      <c r="U394" s="19" t="s">
        <v>714</v>
      </c>
      <c r="V394" s="19">
        <v>2005</v>
      </c>
      <c r="W394" s="19" t="s">
        <v>1</v>
      </c>
      <c r="X394" s="19" t="s">
        <v>5</v>
      </c>
      <c r="Y394" s="19" t="s">
        <v>126</v>
      </c>
      <c r="AA394" s="1" t="str">
        <f t="shared" si="69"/>
        <v>Ķamiński Kamil</v>
      </c>
      <c r="AB394" s="1">
        <f t="shared" si="71"/>
        <v>50437</v>
      </c>
      <c r="AC394" s="1">
        <f t="shared" si="72"/>
        <v>9422</v>
      </c>
      <c r="AD394" s="1" t="str">
        <f t="shared" si="73"/>
        <v>2018/2019</v>
      </c>
      <c r="AE394" s="1" t="str">
        <f t="shared" si="74"/>
        <v>2018-09-22</v>
      </c>
      <c r="AF394" s="1">
        <f t="shared" si="74"/>
        <v>50437</v>
      </c>
      <c r="AG394" s="1" t="str">
        <f t="shared" si="75"/>
        <v>M</v>
      </c>
      <c r="AH394" s="1">
        <f t="shared" si="66"/>
        <v>2005</v>
      </c>
      <c r="AI394" s="1" t="str">
        <f t="shared" si="66"/>
        <v>M</v>
      </c>
      <c r="AJ394" s="1" t="str">
        <f t="shared" si="66"/>
        <v>DOKIS Dobrodzień</v>
      </c>
      <c r="AK394" s="1" t="str">
        <f t="shared" si="70"/>
        <v>DOKIS Dobrodzień</v>
      </c>
      <c r="AL394" s="1" t="str">
        <f t="shared" si="76"/>
        <v>OPO</v>
      </c>
    </row>
    <row r="395" spans="1:38" ht="15.75">
      <c r="A395" s="8" t="s">
        <v>41</v>
      </c>
      <c r="B395" s="16">
        <v>0</v>
      </c>
      <c r="C395" s="2">
        <v>0</v>
      </c>
      <c r="D395" s="105" t="s">
        <v>1864</v>
      </c>
      <c r="E395" s="106">
        <v>0</v>
      </c>
      <c r="F395" s="3">
        <v>0</v>
      </c>
      <c r="G395" s="6">
        <v>0</v>
      </c>
      <c r="H395" s="16">
        <v>0</v>
      </c>
      <c r="I395" s="2">
        <v>0</v>
      </c>
      <c r="J395" s="107">
        <f t="shared" si="67"/>
        <v>0</v>
      </c>
      <c r="K395" s="107">
        <f t="shared" si="68"/>
        <v>0</v>
      </c>
      <c r="L395" s="5" t="s">
        <v>126</v>
      </c>
      <c r="N395" s="19" t="s">
        <v>1244</v>
      </c>
      <c r="O395" s="19">
        <v>9856</v>
      </c>
      <c r="P395" s="19" t="s">
        <v>1</v>
      </c>
      <c r="Q395" s="19" t="s">
        <v>1242</v>
      </c>
      <c r="R395" s="19">
        <v>50599</v>
      </c>
      <c r="S395" s="19"/>
      <c r="T395" s="19" t="s">
        <v>1245</v>
      </c>
      <c r="U395" s="19" t="s">
        <v>334</v>
      </c>
      <c r="V395" s="19">
        <v>2007</v>
      </c>
      <c r="W395" s="19" t="s">
        <v>1</v>
      </c>
      <c r="X395" s="19" t="s">
        <v>1243</v>
      </c>
      <c r="Y395" s="19" t="s">
        <v>126</v>
      </c>
      <c r="AA395" s="1" t="str">
        <f t="shared" si="69"/>
        <v>Sander Dawid</v>
      </c>
      <c r="AB395" s="1">
        <f t="shared" si="71"/>
        <v>50599</v>
      </c>
      <c r="AC395" s="1">
        <f t="shared" si="72"/>
        <v>9856</v>
      </c>
      <c r="AD395" s="1" t="str">
        <f t="shared" si="73"/>
        <v>2018/2019</v>
      </c>
      <c r="AE395" s="1" t="str">
        <f t="shared" si="74"/>
        <v>2018-10-09</v>
      </c>
      <c r="AF395" s="1">
        <f t="shared" si="74"/>
        <v>50599</v>
      </c>
      <c r="AG395" s="1" t="str">
        <f t="shared" si="75"/>
        <v>M</v>
      </c>
      <c r="AH395" s="1">
        <f t="shared" si="66"/>
        <v>2007</v>
      </c>
      <c r="AI395" s="1" t="str">
        <f t="shared" si="66"/>
        <v>M</v>
      </c>
      <c r="AJ395" s="1" t="str">
        <f t="shared" si="66"/>
        <v>KTS MOKSIR Zawadzkie</v>
      </c>
      <c r="AK395" s="1" t="str">
        <f t="shared" si="70"/>
        <v>KTS MOKSIR Zawadzkie</v>
      </c>
      <c r="AL395" s="1" t="str">
        <f t="shared" si="76"/>
        <v>OPO</v>
      </c>
    </row>
    <row r="396" spans="1:38" ht="15.75">
      <c r="A396" s="8" t="s">
        <v>41</v>
      </c>
      <c r="B396" s="16">
        <v>0</v>
      </c>
      <c r="C396" s="2">
        <v>0</v>
      </c>
      <c r="D396" s="105" t="s">
        <v>1865</v>
      </c>
      <c r="E396" s="106">
        <v>0</v>
      </c>
      <c r="F396" s="3">
        <v>0</v>
      </c>
      <c r="G396" s="6">
        <v>0</v>
      </c>
      <c r="H396" s="16">
        <v>0</v>
      </c>
      <c r="I396" s="2">
        <v>0</v>
      </c>
      <c r="J396" s="107">
        <f t="shared" si="67"/>
        <v>0</v>
      </c>
      <c r="K396" s="107">
        <f t="shared" si="68"/>
        <v>0</v>
      </c>
      <c r="L396" s="5" t="s">
        <v>126</v>
      </c>
      <c r="N396" s="19" t="s">
        <v>1247</v>
      </c>
      <c r="O396" s="19">
        <v>9858</v>
      </c>
      <c r="P396" s="19" t="s">
        <v>1</v>
      </c>
      <c r="Q396" s="19" t="s">
        <v>1242</v>
      </c>
      <c r="R396" s="19">
        <v>48735</v>
      </c>
      <c r="S396" s="19" t="s">
        <v>127</v>
      </c>
      <c r="T396" s="19" t="s">
        <v>1248</v>
      </c>
      <c r="U396" s="19" t="s">
        <v>1249</v>
      </c>
      <c r="V396" s="19">
        <v>2006</v>
      </c>
      <c r="W396" s="19" t="s">
        <v>9</v>
      </c>
      <c r="X396" s="19" t="s">
        <v>1246</v>
      </c>
      <c r="Y396" s="19" t="s">
        <v>126</v>
      </c>
      <c r="AA396" s="1" t="str">
        <f t="shared" si="69"/>
        <v>Hawryluk Kinga</v>
      </c>
      <c r="AB396" s="1">
        <f t="shared" si="71"/>
        <v>48735</v>
      </c>
      <c r="AC396" s="1">
        <f t="shared" si="72"/>
        <v>9858</v>
      </c>
      <c r="AD396" s="1" t="str">
        <f t="shared" si="73"/>
        <v>2018/2019</v>
      </c>
      <c r="AE396" s="1" t="str">
        <f t="shared" si="74"/>
        <v>2018-10-09</v>
      </c>
      <c r="AF396" s="1">
        <f t="shared" si="74"/>
        <v>48735</v>
      </c>
      <c r="AG396" s="1" t="str">
        <f t="shared" si="75"/>
        <v>M</v>
      </c>
      <c r="AH396" s="1">
        <f t="shared" si="66"/>
        <v>2006</v>
      </c>
      <c r="AI396" s="1" t="str">
        <f t="shared" si="66"/>
        <v>K</v>
      </c>
      <c r="AJ396" s="1" t="str">
        <f t="shared" si="66"/>
        <v>UKS ISKRA Kowale</v>
      </c>
      <c r="AK396" s="1" t="str">
        <f t="shared" si="70"/>
        <v>UKS ISKRA Kowale</v>
      </c>
      <c r="AL396" s="1" t="str">
        <f t="shared" si="76"/>
        <v>OPO</v>
      </c>
    </row>
    <row r="397" spans="1:38" ht="15.75">
      <c r="A397" s="8" t="s">
        <v>41</v>
      </c>
      <c r="B397" s="16">
        <v>0</v>
      </c>
      <c r="C397" s="2">
        <v>0</v>
      </c>
      <c r="D397" s="105" t="s">
        <v>1866</v>
      </c>
      <c r="E397" s="106">
        <v>0</v>
      </c>
      <c r="F397" s="3">
        <v>0</v>
      </c>
      <c r="G397" s="6">
        <v>0</v>
      </c>
      <c r="H397" s="16">
        <v>0</v>
      </c>
      <c r="I397" s="2">
        <v>0</v>
      </c>
      <c r="J397" s="107">
        <f t="shared" si="67"/>
        <v>0</v>
      </c>
      <c r="K397" s="107">
        <f t="shared" si="68"/>
        <v>0</v>
      </c>
      <c r="L397" s="5" t="s">
        <v>126</v>
      </c>
      <c r="N397" s="19" t="s">
        <v>1250</v>
      </c>
      <c r="O397" s="19">
        <v>9859</v>
      </c>
      <c r="P397" s="19" t="s">
        <v>1</v>
      </c>
      <c r="Q397" s="19" t="s">
        <v>1242</v>
      </c>
      <c r="R397" s="19">
        <v>48736</v>
      </c>
      <c r="S397" s="19" t="s">
        <v>127</v>
      </c>
      <c r="T397" s="19" t="s">
        <v>1251</v>
      </c>
      <c r="U397" s="19" t="s">
        <v>738</v>
      </c>
      <c r="V397" s="19">
        <v>2006</v>
      </c>
      <c r="W397" s="19" t="s">
        <v>9</v>
      </c>
      <c r="X397" s="19" t="s">
        <v>1246</v>
      </c>
      <c r="Y397" s="19" t="s">
        <v>126</v>
      </c>
      <c r="AA397" s="1" t="str">
        <f t="shared" si="69"/>
        <v>Trawińska Paulina</v>
      </c>
      <c r="AB397" s="1">
        <f t="shared" si="71"/>
        <v>48736</v>
      </c>
      <c r="AC397" s="1">
        <f t="shared" si="72"/>
        <v>9859</v>
      </c>
      <c r="AD397" s="1" t="str">
        <f t="shared" si="73"/>
        <v>2018/2019</v>
      </c>
      <c r="AE397" s="1" t="str">
        <f t="shared" si="74"/>
        <v>2018-10-09</v>
      </c>
      <c r="AF397" s="1">
        <f t="shared" si="74"/>
        <v>48736</v>
      </c>
      <c r="AG397" s="1" t="str">
        <f t="shared" si="75"/>
        <v>M</v>
      </c>
      <c r="AH397" s="1">
        <f t="shared" si="66"/>
        <v>2006</v>
      </c>
      <c r="AI397" s="1" t="str">
        <f t="shared" si="66"/>
        <v>K</v>
      </c>
      <c r="AJ397" s="1" t="str">
        <f t="shared" si="66"/>
        <v>UKS ISKRA Kowale</v>
      </c>
      <c r="AK397" s="1" t="str">
        <f t="shared" si="70"/>
        <v>UKS ISKRA Kowale</v>
      </c>
      <c r="AL397" s="1" t="str">
        <f t="shared" si="76"/>
        <v>OPO</v>
      </c>
    </row>
    <row r="398" spans="1:38" ht="15.75">
      <c r="A398" s="9" t="s">
        <v>41</v>
      </c>
      <c r="B398" s="16">
        <v>0</v>
      </c>
      <c r="C398" s="2">
        <v>0</v>
      </c>
      <c r="D398" s="105" t="s">
        <v>1867</v>
      </c>
      <c r="E398" s="106">
        <v>0</v>
      </c>
      <c r="F398" s="3">
        <v>0</v>
      </c>
      <c r="G398" s="6">
        <v>0</v>
      </c>
      <c r="H398" s="11">
        <v>0</v>
      </c>
      <c r="I398" s="2">
        <v>0</v>
      </c>
      <c r="J398" s="107">
        <f t="shared" si="67"/>
        <v>0</v>
      </c>
      <c r="K398" s="107">
        <f t="shared" si="68"/>
        <v>0</v>
      </c>
      <c r="L398" s="5" t="s">
        <v>126</v>
      </c>
      <c r="N398" s="19" t="s">
        <v>1254</v>
      </c>
      <c r="O398" s="19">
        <v>9952</v>
      </c>
      <c r="P398" s="19" t="s">
        <v>4</v>
      </c>
      <c r="Q398" s="19" t="s">
        <v>1253</v>
      </c>
      <c r="R398" s="19">
        <v>12674</v>
      </c>
      <c r="S398" s="19" t="s">
        <v>127</v>
      </c>
      <c r="T398" s="19" t="s">
        <v>1255</v>
      </c>
      <c r="U398" s="19" t="s">
        <v>241</v>
      </c>
      <c r="V398" s="19">
        <v>1991</v>
      </c>
      <c r="W398" s="19" t="s">
        <v>1</v>
      </c>
      <c r="X398" s="19" t="s">
        <v>5</v>
      </c>
      <c r="Y398" s="19" t="s">
        <v>126</v>
      </c>
      <c r="AA398" s="1" t="str">
        <f t="shared" si="69"/>
        <v>Dropała Michał</v>
      </c>
      <c r="AB398" s="1">
        <f t="shared" si="71"/>
        <v>12674</v>
      </c>
      <c r="AC398" s="1">
        <f t="shared" si="72"/>
        <v>9952</v>
      </c>
      <c r="AD398" s="1" t="str">
        <f t="shared" si="73"/>
        <v>2018/2019</v>
      </c>
      <c r="AE398" s="1" t="str">
        <f t="shared" si="74"/>
        <v>2018-10-21</v>
      </c>
      <c r="AF398" s="1">
        <f t="shared" si="74"/>
        <v>12674</v>
      </c>
      <c r="AG398" s="1" t="str">
        <f t="shared" si="75"/>
        <v>S</v>
      </c>
      <c r="AH398" s="1">
        <f t="shared" si="66"/>
        <v>1991</v>
      </c>
      <c r="AI398" s="1" t="str">
        <f t="shared" si="66"/>
        <v>M</v>
      </c>
      <c r="AJ398" s="1" t="str">
        <f t="shared" si="66"/>
        <v>DOKIS Dobrodzień</v>
      </c>
      <c r="AK398" s="1" t="str">
        <f t="shared" si="70"/>
        <v>DOKIS Dobrodzień</v>
      </c>
      <c r="AL398" s="1" t="str">
        <f t="shared" si="76"/>
        <v>OPO</v>
      </c>
    </row>
    <row r="399" spans="1:38" ht="15.75">
      <c r="A399" s="8" t="s">
        <v>41</v>
      </c>
      <c r="B399" s="16">
        <v>0</v>
      </c>
      <c r="C399" s="2">
        <v>0</v>
      </c>
      <c r="D399" s="105" t="s">
        <v>1868</v>
      </c>
      <c r="E399" s="106">
        <v>0</v>
      </c>
      <c r="F399" s="3">
        <v>0</v>
      </c>
      <c r="G399" s="6">
        <v>0</v>
      </c>
      <c r="H399" s="16">
        <v>0</v>
      </c>
      <c r="I399" s="2">
        <v>0</v>
      </c>
      <c r="J399" s="107">
        <f t="shared" si="67"/>
        <v>0</v>
      </c>
      <c r="K399" s="107">
        <f t="shared" si="68"/>
        <v>0</v>
      </c>
      <c r="L399" s="5" t="s">
        <v>126</v>
      </c>
      <c r="N399" s="19" t="s">
        <v>1258</v>
      </c>
      <c r="O399" s="19">
        <v>10084</v>
      </c>
      <c r="P399" s="19" t="s">
        <v>4</v>
      </c>
      <c r="Q399" s="19" t="s">
        <v>1257</v>
      </c>
      <c r="R399" s="19">
        <v>19692</v>
      </c>
      <c r="S399" s="19" t="s">
        <v>127</v>
      </c>
      <c r="T399" s="19" t="s">
        <v>1259</v>
      </c>
      <c r="U399" s="19" t="s">
        <v>236</v>
      </c>
      <c r="V399" s="19">
        <v>1968</v>
      </c>
      <c r="W399" s="19" t="s">
        <v>1</v>
      </c>
      <c r="X399" s="19" t="s">
        <v>14</v>
      </c>
      <c r="Y399" s="19" t="s">
        <v>126</v>
      </c>
      <c r="AA399" s="1" t="str">
        <f t="shared" si="69"/>
        <v>Kumala Dariusz</v>
      </c>
      <c r="AB399" s="1">
        <f t="shared" si="71"/>
        <v>19692</v>
      </c>
      <c r="AC399" s="1">
        <f t="shared" si="72"/>
        <v>10084</v>
      </c>
      <c r="AD399" s="1" t="str">
        <f t="shared" si="73"/>
        <v>2018/2019</v>
      </c>
      <c r="AE399" s="1" t="str">
        <f t="shared" si="74"/>
        <v>2018-11-08</v>
      </c>
      <c r="AF399" s="1">
        <f t="shared" si="74"/>
        <v>19692</v>
      </c>
      <c r="AG399" s="1" t="str">
        <f t="shared" si="75"/>
        <v>S</v>
      </c>
      <c r="AH399" s="1">
        <f t="shared" si="66"/>
        <v>1968</v>
      </c>
      <c r="AI399" s="1" t="str">
        <f t="shared" si="66"/>
        <v>M</v>
      </c>
      <c r="AJ399" s="1" t="str">
        <f t="shared" si="66"/>
        <v>LUKS Mańkowice-Piątkowice</v>
      </c>
      <c r="AK399" s="1" t="str">
        <f t="shared" si="70"/>
        <v>LUKS Mańkowice-Piątkowice</v>
      </c>
      <c r="AL399" s="1" t="str">
        <f t="shared" si="76"/>
        <v>OPO</v>
      </c>
    </row>
    <row r="400" spans="1:38" ht="15.75">
      <c r="A400" s="8" t="s">
        <v>41</v>
      </c>
      <c r="B400" s="16">
        <v>0</v>
      </c>
      <c r="C400" s="2">
        <v>0</v>
      </c>
      <c r="D400" s="105" t="s">
        <v>1869</v>
      </c>
      <c r="E400" s="106">
        <v>0</v>
      </c>
      <c r="F400" s="3">
        <v>0</v>
      </c>
      <c r="G400" s="6">
        <v>0</v>
      </c>
      <c r="H400" s="16">
        <v>0</v>
      </c>
      <c r="I400" s="2">
        <v>0</v>
      </c>
      <c r="J400" s="107">
        <f t="shared" si="67"/>
        <v>0</v>
      </c>
      <c r="K400" s="107">
        <f t="shared" si="68"/>
        <v>0</v>
      </c>
      <c r="L400" s="5" t="s">
        <v>126</v>
      </c>
      <c r="N400" s="19" t="s">
        <v>1261</v>
      </c>
      <c r="O400" s="19">
        <v>10085</v>
      </c>
      <c r="P400" s="19" t="s">
        <v>1</v>
      </c>
      <c r="Q400" s="19" t="s">
        <v>1257</v>
      </c>
      <c r="R400" s="19">
        <v>50732</v>
      </c>
      <c r="S400" s="19" t="s">
        <v>127</v>
      </c>
      <c r="T400" s="19" t="s">
        <v>1262</v>
      </c>
      <c r="U400" s="19" t="s">
        <v>300</v>
      </c>
      <c r="V400" s="19">
        <v>2004</v>
      </c>
      <c r="W400" s="19" t="s">
        <v>1</v>
      </c>
      <c r="X400" s="19" t="s">
        <v>14</v>
      </c>
      <c r="Y400" s="19" t="s">
        <v>126</v>
      </c>
      <c r="AA400" s="1" t="str">
        <f t="shared" si="69"/>
        <v>Misz Mateusz</v>
      </c>
      <c r="AB400" s="1">
        <f t="shared" si="71"/>
        <v>50732</v>
      </c>
      <c r="AC400" s="1">
        <f t="shared" si="72"/>
        <v>10085</v>
      </c>
      <c r="AD400" s="1" t="str">
        <f t="shared" si="73"/>
        <v>2018/2019</v>
      </c>
      <c r="AE400" s="1" t="str">
        <f t="shared" si="74"/>
        <v>2018-11-08</v>
      </c>
      <c r="AF400" s="1">
        <f t="shared" si="74"/>
        <v>50732</v>
      </c>
      <c r="AG400" s="1" t="str">
        <f t="shared" si="75"/>
        <v>M</v>
      </c>
      <c r="AH400" s="1">
        <f t="shared" si="66"/>
        <v>2004</v>
      </c>
      <c r="AI400" s="1" t="str">
        <f t="shared" si="66"/>
        <v>M</v>
      </c>
      <c r="AJ400" s="1" t="str">
        <f t="shared" si="66"/>
        <v>LUKS Mańkowice-Piątkowice</v>
      </c>
      <c r="AK400" s="1" t="str">
        <f t="shared" si="70"/>
        <v>LUKS Mańkowice-Piątkowice</v>
      </c>
      <c r="AL400" s="1" t="str">
        <f t="shared" si="76"/>
        <v>OPO</v>
      </c>
    </row>
    <row r="401" spans="1:38" ht="15.75">
      <c r="A401" s="8" t="s">
        <v>41</v>
      </c>
      <c r="B401" s="16">
        <v>0</v>
      </c>
      <c r="C401" s="2">
        <v>0</v>
      </c>
      <c r="D401" s="105" t="s">
        <v>1870</v>
      </c>
      <c r="E401" s="106">
        <v>0</v>
      </c>
      <c r="F401" s="3">
        <v>0</v>
      </c>
      <c r="G401" s="6">
        <v>0</v>
      </c>
      <c r="H401" s="4">
        <v>0</v>
      </c>
      <c r="I401" s="2">
        <v>0</v>
      </c>
      <c r="J401" s="107">
        <f t="shared" si="67"/>
        <v>0</v>
      </c>
      <c r="K401" s="107">
        <f t="shared" si="68"/>
        <v>0</v>
      </c>
      <c r="L401" s="5" t="s">
        <v>126</v>
      </c>
      <c r="N401" s="19" t="s">
        <v>1264</v>
      </c>
      <c r="O401" s="19">
        <v>10110</v>
      </c>
      <c r="P401" s="19" t="s">
        <v>4</v>
      </c>
      <c r="Q401" s="19" t="s">
        <v>1263</v>
      </c>
      <c r="R401" s="19">
        <v>50745</v>
      </c>
      <c r="S401" s="19" t="s">
        <v>127</v>
      </c>
      <c r="T401" s="19" t="s">
        <v>1265</v>
      </c>
      <c r="U401" s="19" t="s">
        <v>241</v>
      </c>
      <c r="V401" s="19">
        <v>1978</v>
      </c>
      <c r="W401" s="19" t="s">
        <v>1</v>
      </c>
      <c r="X401" s="19" t="s">
        <v>26</v>
      </c>
      <c r="Y401" s="19" t="s">
        <v>126</v>
      </c>
      <c r="AA401" s="1" t="str">
        <f t="shared" si="69"/>
        <v>Malarz Michał</v>
      </c>
      <c r="AB401" s="1">
        <f t="shared" si="71"/>
        <v>50745</v>
      </c>
      <c r="AC401" s="1">
        <f t="shared" si="72"/>
        <v>10110</v>
      </c>
      <c r="AD401" s="1" t="str">
        <f t="shared" si="73"/>
        <v>2018/2019</v>
      </c>
      <c r="AE401" s="1" t="str">
        <f t="shared" si="74"/>
        <v>2018-11-17</v>
      </c>
      <c r="AF401" s="1">
        <f t="shared" si="74"/>
        <v>50745</v>
      </c>
      <c r="AG401" s="1" t="str">
        <f t="shared" si="75"/>
        <v>S</v>
      </c>
      <c r="AH401" s="1">
        <f t="shared" si="66"/>
        <v>1978</v>
      </c>
      <c r="AI401" s="1" t="str">
        <f t="shared" si="66"/>
        <v>M</v>
      </c>
      <c r="AJ401" s="1" t="str">
        <f t="shared" si="66"/>
        <v>SKS LUKS Nysa</v>
      </c>
      <c r="AK401" s="1" t="str">
        <f t="shared" si="70"/>
        <v>SKS LUKS Nysa</v>
      </c>
      <c r="AL401" s="1" t="str">
        <f t="shared" si="76"/>
        <v>OPO</v>
      </c>
    </row>
    <row r="402" spans="1:38" ht="15.75">
      <c r="A402" s="8" t="s">
        <v>41</v>
      </c>
      <c r="B402" s="16">
        <v>0</v>
      </c>
      <c r="C402" s="2">
        <v>0</v>
      </c>
      <c r="D402" s="105" t="s">
        <v>1871</v>
      </c>
      <c r="E402" s="106">
        <v>0</v>
      </c>
      <c r="F402" s="3">
        <v>0</v>
      </c>
      <c r="G402" s="6">
        <v>0</v>
      </c>
      <c r="H402" s="4">
        <v>0</v>
      </c>
      <c r="I402" s="2">
        <v>0</v>
      </c>
      <c r="J402" s="107">
        <f t="shared" si="67"/>
        <v>0</v>
      </c>
      <c r="K402" s="107">
        <f t="shared" si="68"/>
        <v>0</v>
      </c>
      <c r="L402" s="5"/>
      <c r="AA402" s="1" t="str">
        <f t="shared" si="69"/>
        <v xml:space="preserve"> </v>
      </c>
      <c r="AK402" s="1">
        <f t="shared" si="70"/>
        <v>0</v>
      </c>
    </row>
    <row r="403" spans="1:38" ht="15.75">
      <c r="A403" s="8" t="s">
        <v>41</v>
      </c>
      <c r="B403" s="16">
        <v>0</v>
      </c>
      <c r="C403" s="2">
        <v>0</v>
      </c>
      <c r="D403" s="105" t="s">
        <v>1872</v>
      </c>
      <c r="E403" s="106">
        <v>0</v>
      </c>
      <c r="F403" s="3">
        <v>0</v>
      </c>
      <c r="G403" s="6">
        <v>0</v>
      </c>
      <c r="H403" s="4">
        <v>0</v>
      </c>
      <c r="I403" s="2">
        <v>0</v>
      </c>
      <c r="J403" s="107">
        <f t="shared" si="67"/>
        <v>0</v>
      </c>
      <c r="K403" s="107">
        <f t="shared" si="68"/>
        <v>0</v>
      </c>
      <c r="L403" s="5" t="s">
        <v>6</v>
      </c>
      <c r="AA403" s="1" t="str">
        <f t="shared" si="69"/>
        <v xml:space="preserve"> </v>
      </c>
      <c r="AK403" s="1">
        <f t="shared" si="70"/>
        <v>0</v>
      </c>
    </row>
    <row r="404" spans="1:38" ht="15.75">
      <c r="A404" s="8" t="s">
        <v>41</v>
      </c>
      <c r="B404" s="16">
        <v>0</v>
      </c>
      <c r="C404" s="2">
        <v>0</v>
      </c>
      <c r="D404" s="105" t="s">
        <v>1873</v>
      </c>
      <c r="E404" s="106">
        <v>0</v>
      </c>
      <c r="F404" s="3">
        <v>0</v>
      </c>
      <c r="G404" s="6">
        <v>0</v>
      </c>
      <c r="H404" s="4">
        <v>0</v>
      </c>
      <c r="I404" s="2">
        <v>0</v>
      </c>
      <c r="J404" s="107">
        <f t="shared" si="67"/>
        <v>0</v>
      </c>
      <c r="K404" s="107">
        <f t="shared" si="68"/>
        <v>0</v>
      </c>
      <c r="L404" s="5" t="s">
        <v>6</v>
      </c>
      <c r="AA404" s="1" t="str">
        <f t="shared" si="69"/>
        <v xml:space="preserve"> </v>
      </c>
      <c r="AK404" s="1">
        <f t="shared" si="70"/>
        <v>0</v>
      </c>
    </row>
    <row r="405" spans="1:38" ht="15.75">
      <c r="A405" s="9" t="s">
        <v>41</v>
      </c>
      <c r="B405" s="16">
        <v>0</v>
      </c>
      <c r="C405" s="2">
        <v>0</v>
      </c>
      <c r="D405" s="105" t="s">
        <v>1874</v>
      </c>
      <c r="E405" s="106">
        <v>0</v>
      </c>
      <c r="F405" s="3">
        <v>0</v>
      </c>
      <c r="G405" s="6">
        <v>0</v>
      </c>
      <c r="H405" s="10">
        <v>0</v>
      </c>
      <c r="I405" s="11">
        <v>0</v>
      </c>
      <c r="J405" s="107">
        <f t="shared" si="67"/>
        <v>0</v>
      </c>
      <c r="K405" s="107">
        <f t="shared" si="68"/>
        <v>0</v>
      </c>
      <c r="L405" s="5" t="s">
        <v>6</v>
      </c>
      <c r="AA405" s="1" t="str">
        <f t="shared" si="69"/>
        <v xml:space="preserve"> </v>
      </c>
      <c r="AK405" s="1">
        <f t="shared" si="70"/>
        <v>0</v>
      </c>
    </row>
    <row r="406" spans="1:38" ht="15.75">
      <c r="A406" s="8" t="s">
        <v>41</v>
      </c>
      <c r="B406" s="17">
        <v>0</v>
      </c>
      <c r="C406" s="17">
        <v>0</v>
      </c>
      <c r="D406" s="17" t="s">
        <v>1875</v>
      </c>
      <c r="E406" s="17">
        <v>0</v>
      </c>
      <c r="F406" s="17">
        <v>0</v>
      </c>
      <c r="G406" s="17">
        <v>0</v>
      </c>
      <c r="H406" s="17">
        <v>0</v>
      </c>
      <c r="I406" s="17">
        <v>0</v>
      </c>
      <c r="J406" s="107">
        <f t="shared" si="67"/>
        <v>0</v>
      </c>
      <c r="K406" s="107">
        <f t="shared" si="68"/>
        <v>0</v>
      </c>
      <c r="L406" s="17"/>
      <c r="AA406" s="1" t="str">
        <f t="shared" si="69"/>
        <v xml:space="preserve"> </v>
      </c>
      <c r="AK406" s="1">
        <f t="shared" si="70"/>
        <v>0</v>
      </c>
    </row>
    <row r="407" spans="1:38" ht="15.75">
      <c r="A407" s="8" t="s">
        <v>41</v>
      </c>
      <c r="B407" s="17">
        <v>0</v>
      </c>
      <c r="C407" s="17">
        <v>0</v>
      </c>
      <c r="D407" s="17" t="s">
        <v>1876</v>
      </c>
      <c r="E407" s="17">
        <v>0</v>
      </c>
      <c r="F407" s="17">
        <v>0</v>
      </c>
      <c r="G407" s="17">
        <v>0</v>
      </c>
      <c r="H407" s="17">
        <v>0</v>
      </c>
      <c r="I407" s="17">
        <v>0</v>
      </c>
      <c r="J407" s="107">
        <f t="shared" si="67"/>
        <v>0</v>
      </c>
      <c r="K407" s="107">
        <f t="shared" si="68"/>
        <v>0</v>
      </c>
      <c r="L407" s="17"/>
      <c r="AA407" s="1" t="str">
        <f t="shared" si="69"/>
        <v xml:space="preserve"> </v>
      </c>
      <c r="AK407" s="1">
        <f t="shared" si="70"/>
        <v>0</v>
      </c>
    </row>
    <row r="408" spans="1:38">
      <c r="A408" s="19" t="s">
        <v>41</v>
      </c>
      <c r="B408" s="19">
        <v>0</v>
      </c>
      <c r="C408" s="19">
        <v>0</v>
      </c>
      <c r="D408" s="19" t="s">
        <v>1877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07">
        <f t="shared" si="67"/>
        <v>0</v>
      </c>
      <c r="K408" s="107">
        <f t="shared" si="68"/>
        <v>0</v>
      </c>
      <c r="L408" s="19"/>
      <c r="AA408" s="1" t="str">
        <f t="shared" si="69"/>
        <v xml:space="preserve"> </v>
      </c>
      <c r="AK408" s="1">
        <f t="shared" si="70"/>
        <v>0</v>
      </c>
    </row>
    <row r="409" spans="1:38">
      <c r="A409" s="19" t="s">
        <v>41</v>
      </c>
      <c r="B409" s="19">
        <v>0</v>
      </c>
      <c r="C409" s="19">
        <v>0</v>
      </c>
      <c r="D409" s="19" t="s">
        <v>1878</v>
      </c>
      <c r="E409" s="19">
        <v>0</v>
      </c>
      <c r="F409" s="19">
        <v>0</v>
      </c>
      <c r="G409" s="19">
        <v>0</v>
      </c>
      <c r="H409" s="19">
        <v>0</v>
      </c>
      <c r="I409" s="19">
        <v>0</v>
      </c>
      <c r="J409" s="107">
        <f t="shared" si="67"/>
        <v>0</v>
      </c>
      <c r="K409" s="107">
        <f t="shared" si="68"/>
        <v>0</v>
      </c>
      <c r="L409" s="19"/>
      <c r="AA409" s="1" t="str">
        <f t="shared" si="69"/>
        <v xml:space="preserve"> </v>
      </c>
      <c r="AK409" s="1">
        <f t="shared" si="70"/>
        <v>0</v>
      </c>
    </row>
    <row r="410" spans="1:38">
      <c r="A410" s="19" t="s">
        <v>41</v>
      </c>
      <c r="B410" s="19">
        <v>0</v>
      </c>
      <c r="C410" s="19">
        <v>0</v>
      </c>
      <c r="D410" s="19" t="s">
        <v>1879</v>
      </c>
      <c r="E410" s="19">
        <v>0</v>
      </c>
      <c r="F410" s="19">
        <v>0</v>
      </c>
      <c r="G410" s="19">
        <v>0</v>
      </c>
      <c r="H410" s="19">
        <v>0</v>
      </c>
      <c r="I410" s="19">
        <v>0</v>
      </c>
      <c r="J410" s="107">
        <f t="shared" si="67"/>
        <v>0</v>
      </c>
      <c r="K410" s="107">
        <f t="shared" si="68"/>
        <v>0</v>
      </c>
      <c r="L410" s="19"/>
      <c r="AA410" s="1" t="str">
        <f t="shared" si="69"/>
        <v xml:space="preserve"> </v>
      </c>
      <c r="AK410" s="1">
        <f t="shared" si="70"/>
        <v>0</v>
      </c>
    </row>
    <row r="411" spans="1:38">
      <c r="A411" s="19" t="s">
        <v>41</v>
      </c>
      <c r="B411" s="19">
        <v>0</v>
      </c>
      <c r="C411" s="19">
        <v>0</v>
      </c>
      <c r="D411" s="19" t="s">
        <v>1880</v>
      </c>
      <c r="E411" s="19">
        <v>0</v>
      </c>
      <c r="F411" s="19">
        <v>0</v>
      </c>
      <c r="G411" s="19">
        <v>0</v>
      </c>
      <c r="H411" s="19">
        <v>0</v>
      </c>
      <c r="I411" s="19">
        <v>0</v>
      </c>
      <c r="J411" s="107">
        <f t="shared" si="67"/>
        <v>0</v>
      </c>
      <c r="K411" s="107">
        <f t="shared" si="68"/>
        <v>0</v>
      </c>
      <c r="L411" s="19"/>
      <c r="AA411" s="1" t="str">
        <f t="shared" si="69"/>
        <v xml:space="preserve"> </v>
      </c>
    </row>
    <row r="412" spans="1:38">
      <c r="A412" s="19" t="s">
        <v>41</v>
      </c>
      <c r="B412" s="19">
        <v>0</v>
      </c>
      <c r="C412" s="19">
        <v>0</v>
      </c>
      <c r="D412" s="19" t="s">
        <v>1881</v>
      </c>
      <c r="E412" s="19">
        <v>0</v>
      </c>
      <c r="F412" s="19">
        <v>0</v>
      </c>
      <c r="G412" s="19">
        <v>0</v>
      </c>
      <c r="H412" s="19">
        <v>0</v>
      </c>
      <c r="I412" s="19">
        <v>0</v>
      </c>
      <c r="J412" s="107">
        <f t="shared" si="67"/>
        <v>0</v>
      </c>
      <c r="K412" s="107">
        <f t="shared" si="68"/>
        <v>0</v>
      </c>
      <c r="L412" s="19"/>
      <c r="AA412" s="1" t="str">
        <f t="shared" si="69"/>
        <v xml:space="preserve"> </v>
      </c>
    </row>
    <row r="413" spans="1:38">
      <c r="A413" s="19" t="s">
        <v>41</v>
      </c>
      <c r="B413" s="19">
        <v>0</v>
      </c>
      <c r="C413" s="19">
        <v>0</v>
      </c>
      <c r="D413" s="19" t="s">
        <v>1882</v>
      </c>
      <c r="E413" s="19">
        <v>0</v>
      </c>
      <c r="F413" s="19">
        <v>0</v>
      </c>
      <c r="G413" s="19">
        <v>0</v>
      </c>
      <c r="H413" s="19">
        <v>0</v>
      </c>
      <c r="I413" s="19">
        <v>0</v>
      </c>
      <c r="J413" s="107">
        <f t="shared" si="67"/>
        <v>0</v>
      </c>
      <c r="K413" s="107">
        <f t="shared" si="68"/>
        <v>0</v>
      </c>
      <c r="L413" s="19"/>
      <c r="AA413" s="1" t="str">
        <f t="shared" si="69"/>
        <v xml:space="preserve"> </v>
      </c>
    </row>
    <row r="414" spans="1:38">
      <c r="A414" s="19" t="s">
        <v>41</v>
      </c>
      <c r="B414" s="19">
        <v>0</v>
      </c>
      <c r="C414" s="19">
        <v>0</v>
      </c>
      <c r="D414" s="19" t="s">
        <v>1883</v>
      </c>
      <c r="E414" s="19">
        <v>0</v>
      </c>
      <c r="F414" s="19">
        <v>0</v>
      </c>
      <c r="G414" s="19">
        <v>0</v>
      </c>
      <c r="H414" s="19">
        <v>0</v>
      </c>
      <c r="I414" s="19">
        <v>0</v>
      </c>
      <c r="J414" s="107">
        <f t="shared" si="67"/>
        <v>0</v>
      </c>
      <c r="K414" s="107">
        <f t="shared" si="68"/>
        <v>0</v>
      </c>
      <c r="L414" s="19"/>
      <c r="AA414" s="1" t="str">
        <f t="shared" si="69"/>
        <v xml:space="preserve"> </v>
      </c>
    </row>
    <row r="415" spans="1:38">
      <c r="A415" s="19" t="s">
        <v>41</v>
      </c>
      <c r="B415" s="19">
        <v>0</v>
      </c>
      <c r="C415" s="19">
        <v>0</v>
      </c>
      <c r="D415" s="19" t="s">
        <v>1884</v>
      </c>
      <c r="E415" s="19">
        <v>0</v>
      </c>
      <c r="F415" s="19">
        <v>0</v>
      </c>
      <c r="G415" s="19">
        <v>0</v>
      </c>
      <c r="H415" s="19">
        <v>0</v>
      </c>
      <c r="I415" s="19">
        <v>0</v>
      </c>
      <c r="J415" s="107">
        <f t="shared" si="67"/>
        <v>0</v>
      </c>
      <c r="K415" s="107">
        <f t="shared" si="68"/>
        <v>0</v>
      </c>
      <c r="L415" s="19"/>
      <c r="AA415" s="1" t="str">
        <f t="shared" si="69"/>
        <v xml:space="preserve"> </v>
      </c>
    </row>
    <row r="416" spans="1:38">
      <c r="A416" s="19" t="s">
        <v>41</v>
      </c>
      <c r="B416" s="19">
        <v>0</v>
      </c>
      <c r="C416" s="19">
        <v>0</v>
      </c>
      <c r="D416" s="19" t="s">
        <v>1885</v>
      </c>
      <c r="E416" s="19">
        <v>0</v>
      </c>
      <c r="F416" s="19">
        <v>0</v>
      </c>
      <c r="G416" s="19">
        <v>0</v>
      </c>
      <c r="H416" s="19">
        <v>0</v>
      </c>
      <c r="I416" s="19">
        <v>0</v>
      </c>
      <c r="J416" s="107">
        <f t="shared" si="67"/>
        <v>0</v>
      </c>
      <c r="K416" s="107">
        <f t="shared" si="68"/>
        <v>0</v>
      </c>
      <c r="L416" s="19"/>
      <c r="AA416" s="1" t="str">
        <f t="shared" si="69"/>
        <v xml:space="preserve"> </v>
      </c>
    </row>
    <row r="417" spans="1:27">
      <c r="A417" s="19" t="s">
        <v>41</v>
      </c>
      <c r="B417" s="19">
        <v>0</v>
      </c>
      <c r="C417" s="19">
        <v>0</v>
      </c>
      <c r="D417" s="19" t="s">
        <v>1886</v>
      </c>
      <c r="E417" s="19">
        <v>0</v>
      </c>
      <c r="F417" s="19">
        <v>0</v>
      </c>
      <c r="G417" s="19">
        <v>0</v>
      </c>
      <c r="H417" s="19">
        <v>0</v>
      </c>
      <c r="I417" s="19">
        <v>0</v>
      </c>
      <c r="J417" s="107">
        <f t="shared" si="67"/>
        <v>0</v>
      </c>
      <c r="K417" s="107">
        <f t="shared" si="68"/>
        <v>0</v>
      </c>
      <c r="L417" s="19"/>
      <c r="AA417" s="1" t="str">
        <f t="shared" si="69"/>
        <v xml:space="preserve"> </v>
      </c>
    </row>
    <row r="418" spans="1:27">
      <c r="A418" s="19" t="s">
        <v>41</v>
      </c>
      <c r="B418" s="19">
        <v>0</v>
      </c>
      <c r="C418" s="19">
        <v>0</v>
      </c>
      <c r="D418" s="19" t="s">
        <v>1887</v>
      </c>
      <c r="E418" s="19">
        <v>0</v>
      </c>
      <c r="F418" s="19">
        <v>0</v>
      </c>
      <c r="G418" s="19">
        <v>0</v>
      </c>
      <c r="H418" s="19">
        <v>0</v>
      </c>
      <c r="I418" s="19">
        <v>0</v>
      </c>
      <c r="J418" s="107">
        <f t="shared" si="67"/>
        <v>0</v>
      </c>
      <c r="K418" s="107">
        <f t="shared" si="68"/>
        <v>0</v>
      </c>
      <c r="L418" s="19"/>
      <c r="AA418" s="1" t="str">
        <f t="shared" si="69"/>
        <v xml:space="preserve"> </v>
      </c>
    </row>
    <row r="419" spans="1:27">
      <c r="A419" s="1" t="s">
        <v>41</v>
      </c>
      <c r="B419" s="1">
        <v>0</v>
      </c>
      <c r="C419" s="1">
        <v>0</v>
      </c>
      <c r="D419" s="1" t="s">
        <v>1888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J419" s="107">
        <f t="shared" si="67"/>
        <v>0</v>
      </c>
      <c r="K419" s="107">
        <f t="shared" si="68"/>
        <v>0</v>
      </c>
    </row>
    <row r="420" spans="1:27">
      <c r="A420" s="1" t="s">
        <v>41</v>
      </c>
      <c r="B420" s="1">
        <v>0</v>
      </c>
      <c r="C420" s="1">
        <v>0</v>
      </c>
      <c r="D420" s="1" t="s">
        <v>1889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J420" s="107">
        <f t="shared" si="67"/>
        <v>0</v>
      </c>
      <c r="K420" s="107">
        <f t="shared" si="68"/>
        <v>0</v>
      </c>
    </row>
    <row r="421" spans="1:27">
      <c r="A421" s="1" t="s">
        <v>41</v>
      </c>
      <c r="B421" s="1">
        <v>0</v>
      </c>
      <c r="C421" s="1">
        <v>0</v>
      </c>
      <c r="D421" s="1" t="s">
        <v>1890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J421" s="107">
        <f t="shared" si="67"/>
        <v>0</v>
      </c>
      <c r="K421" s="107">
        <f t="shared" si="68"/>
        <v>0</v>
      </c>
    </row>
    <row r="422" spans="1:27">
      <c r="A422" s="1" t="s">
        <v>41</v>
      </c>
      <c r="B422" s="1">
        <v>0</v>
      </c>
      <c r="C422" s="1">
        <v>0</v>
      </c>
      <c r="D422" s="1" t="s">
        <v>1891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J422" s="107">
        <f t="shared" si="67"/>
        <v>0</v>
      </c>
      <c r="K422" s="107">
        <f t="shared" si="68"/>
        <v>0</v>
      </c>
    </row>
    <row r="423" spans="1:27">
      <c r="A423" s="1" t="s">
        <v>41</v>
      </c>
      <c r="B423" s="1">
        <v>0</v>
      </c>
      <c r="C423" s="1">
        <v>0</v>
      </c>
      <c r="D423" s="1" t="s">
        <v>1892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J423" s="107">
        <f t="shared" si="67"/>
        <v>0</v>
      </c>
      <c r="K423" s="107">
        <f t="shared" si="68"/>
        <v>0</v>
      </c>
    </row>
    <row r="424" spans="1:27">
      <c r="A424" s="1" t="s">
        <v>41</v>
      </c>
      <c r="B424" s="1">
        <v>0</v>
      </c>
      <c r="C424" s="1">
        <v>0</v>
      </c>
      <c r="D424" s="1" t="s">
        <v>1893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J424" s="107">
        <f t="shared" si="67"/>
        <v>0</v>
      </c>
      <c r="K424" s="107">
        <f t="shared" si="68"/>
        <v>0</v>
      </c>
    </row>
    <row r="425" spans="1:27">
      <c r="A425" s="1" t="s">
        <v>41</v>
      </c>
      <c r="B425" s="1">
        <v>0</v>
      </c>
      <c r="C425" s="1">
        <v>0</v>
      </c>
      <c r="D425" s="1" t="s">
        <v>1894</v>
      </c>
      <c r="E425" s="1">
        <v>0</v>
      </c>
      <c r="F425" s="1">
        <v>0</v>
      </c>
      <c r="G425" s="1">
        <v>0</v>
      </c>
      <c r="H425" s="1">
        <v>0</v>
      </c>
      <c r="I425" s="1">
        <v>0</v>
      </c>
      <c r="J425" s="107">
        <f t="shared" si="67"/>
        <v>0</v>
      </c>
      <c r="K425" s="107">
        <f t="shared" si="68"/>
        <v>0</v>
      </c>
    </row>
    <row r="426" spans="1:27">
      <c r="A426" s="1" t="s">
        <v>41</v>
      </c>
      <c r="B426" s="1">
        <v>0</v>
      </c>
      <c r="C426" s="1">
        <v>0</v>
      </c>
      <c r="D426" s="1" t="s">
        <v>1895</v>
      </c>
      <c r="E426" s="1">
        <v>0</v>
      </c>
      <c r="F426" s="1">
        <v>0</v>
      </c>
      <c r="G426" s="1">
        <v>0</v>
      </c>
      <c r="H426" s="1">
        <v>0</v>
      </c>
      <c r="I426" s="1">
        <v>0</v>
      </c>
      <c r="J426" s="107">
        <f t="shared" si="67"/>
        <v>0</v>
      </c>
      <c r="K426" s="107">
        <f t="shared" si="68"/>
        <v>0</v>
      </c>
    </row>
    <row r="427" spans="1:27">
      <c r="A427" s="1" t="s">
        <v>41</v>
      </c>
      <c r="B427" s="1">
        <v>0</v>
      </c>
      <c r="C427" s="1">
        <v>0</v>
      </c>
      <c r="D427" s="1" t="s">
        <v>1896</v>
      </c>
      <c r="E427" s="1">
        <v>0</v>
      </c>
      <c r="F427" s="1">
        <v>0</v>
      </c>
      <c r="G427" s="1">
        <v>0</v>
      </c>
      <c r="H427" s="1">
        <v>0</v>
      </c>
      <c r="I427" s="1">
        <v>0</v>
      </c>
      <c r="J427" s="107">
        <f t="shared" si="67"/>
        <v>0</v>
      </c>
      <c r="K427" s="107">
        <f t="shared" si="68"/>
        <v>0</v>
      </c>
    </row>
    <row r="428" spans="1:27">
      <c r="A428" s="1" t="s">
        <v>41</v>
      </c>
      <c r="B428" s="1">
        <v>0</v>
      </c>
      <c r="C428" s="1">
        <v>0</v>
      </c>
      <c r="D428" s="1" t="s">
        <v>1897</v>
      </c>
      <c r="E428" s="1">
        <v>0</v>
      </c>
      <c r="F428" s="1">
        <v>0</v>
      </c>
      <c r="G428" s="1">
        <v>0</v>
      </c>
      <c r="H428" s="1">
        <v>0</v>
      </c>
      <c r="I428" s="1">
        <v>0</v>
      </c>
      <c r="J428" s="107">
        <f t="shared" si="67"/>
        <v>0</v>
      </c>
      <c r="K428" s="107">
        <f t="shared" si="68"/>
        <v>0</v>
      </c>
    </row>
    <row r="429" spans="1:27">
      <c r="A429" s="1" t="s">
        <v>41</v>
      </c>
      <c r="B429" s="1">
        <v>0</v>
      </c>
      <c r="C429" s="1">
        <v>0</v>
      </c>
      <c r="D429" s="1" t="s">
        <v>1898</v>
      </c>
      <c r="E429" s="1">
        <v>0</v>
      </c>
      <c r="F429" s="1">
        <v>0</v>
      </c>
      <c r="G429" s="1">
        <v>0</v>
      </c>
      <c r="H429" s="1">
        <v>0</v>
      </c>
      <c r="I429" s="1">
        <v>0</v>
      </c>
      <c r="J429" s="107">
        <f t="shared" si="67"/>
        <v>0</v>
      </c>
      <c r="K429" s="107">
        <f t="shared" si="68"/>
        <v>0</v>
      </c>
    </row>
    <row r="430" spans="1:27">
      <c r="A430" s="1" t="s">
        <v>41</v>
      </c>
      <c r="B430" s="1">
        <v>0</v>
      </c>
      <c r="C430" s="1">
        <v>0</v>
      </c>
      <c r="D430" s="1" t="s">
        <v>1899</v>
      </c>
      <c r="E430" s="1">
        <v>0</v>
      </c>
      <c r="F430" s="1">
        <v>0</v>
      </c>
      <c r="G430" s="1">
        <v>0</v>
      </c>
      <c r="H430" s="1">
        <v>0</v>
      </c>
      <c r="I430" s="1">
        <v>0</v>
      </c>
      <c r="J430" s="107">
        <f t="shared" si="67"/>
        <v>0</v>
      </c>
      <c r="K430" s="107">
        <f t="shared" si="68"/>
        <v>0</v>
      </c>
    </row>
    <row r="431" spans="1:27">
      <c r="A431" s="1" t="s">
        <v>41</v>
      </c>
      <c r="B431" s="1">
        <v>0</v>
      </c>
      <c r="C431" s="1">
        <v>0</v>
      </c>
      <c r="D431" s="1" t="s">
        <v>1900</v>
      </c>
      <c r="E431" s="1">
        <v>0</v>
      </c>
      <c r="F431" s="1">
        <v>0</v>
      </c>
      <c r="G431" s="1">
        <v>0</v>
      </c>
      <c r="H431" s="1">
        <v>0</v>
      </c>
      <c r="I431" s="1">
        <v>0</v>
      </c>
      <c r="J431" s="107">
        <f t="shared" si="67"/>
        <v>0</v>
      </c>
      <c r="K431" s="107">
        <f t="shared" si="68"/>
        <v>0</v>
      </c>
    </row>
    <row r="432" spans="1:27">
      <c r="A432" s="1" t="s">
        <v>41</v>
      </c>
      <c r="B432" s="1">
        <v>0</v>
      </c>
      <c r="C432" s="1">
        <v>0</v>
      </c>
      <c r="D432" s="1" t="s">
        <v>1901</v>
      </c>
      <c r="E432" s="1">
        <v>0</v>
      </c>
      <c r="F432" s="1">
        <v>0</v>
      </c>
      <c r="G432" s="1">
        <v>0</v>
      </c>
      <c r="H432" s="1">
        <v>0</v>
      </c>
      <c r="I432" s="1">
        <v>0</v>
      </c>
      <c r="J432" s="107">
        <f t="shared" si="67"/>
        <v>0</v>
      </c>
      <c r="K432" s="107">
        <f t="shared" si="68"/>
        <v>0</v>
      </c>
    </row>
    <row r="433" spans="1:11">
      <c r="A433" s="1" t="s">
        <v>41</v>
      </c>
      <c r="B433" s="1">
        <v>0</v>
      </c>
      <c r="C433" s="1">
        <v>0</v>
      </c>
      <c r="D433" s="1" t="s">
        <v>1902</v>
      </c>
      <c r="E433" s="1">
        <v>0</v>
      </c>
      <c r="F433" s="1">
        <v>0</v>
      </c>
      <c r="G433" s="1">
        <v>0</v>
      </c>
      <c r="H433" s="1">
        <v>0</v>
      </c>
      <c r="I433" s="1">
        <v>0</v>
      </c>
      <c r="J433" s="107">
        <f t="shared" si="67"/>
        <v>0</v>
      </c>
      <c r="K433" s="107">
        <f t="shared" si="68"/>
        <v>0</v>
      </c>
    </row>
    <row r="434" spans="1:11">
      <c r="A434" s="1" t="s">
        <v>41</v>
      </c>
      <c r="B434" s="1">
        <v>0</v>
      </c>
      <c r="C434" s="1">
        <v>0</v>
      </c>
      <c r="D434" s="1" t="s">
        <v>1903</v>
      </c>
      <c r="E434" s="1">
        <v>0</v>
      </c>
      <c r="F434" s="1">
        <v>0</v>
      </c>
      <c r="G434" s="1">
        <v>0</v>
      </c>
      <c r="H434" s="1">
        <v>0</v>
      </c>
      <c r="I434" s="1">
        <v>0</v>
      </c>
      <c r="J434" s="107">
        <f t="shared" si="67"/>
        <v>0</v>
      </c>
      <c r="K434" s="107">
        <f t="shared" si="68"/>
        <v>0</v>
      </c>
    </row>
    <row r="435" spans="1:11">
      <c r="A435" s="1" t="s">
        <v>41</v>
      </c>
      <c r="B435" s="1">
        <v>0</v>
      </c>
      <c r="C435" s="1">
        <v>0</v>
      </c>
      <c r="D435" s="1" t="s">
        <v>1904</v>
      </c>
      <c r="E435" s="1">
        <v>0</v>
      </c>
      <c r="F435" s="1">
        <v>0</v>
      </c>
      <c r="G435" s="1">
        <v>0</v>
      </c>
      <c r="H435" s="1">
        <v>0</v>
      </c>
      <c r="I435" s="1">
        <v>0</v>
      </c>
      <c r="J435" s="107">
        <f t="shared" si="67"/>
        <v>0</v>
      </c>
      <c r="K435" s="107">
        <f t="shared" si="68"/>
        <v>0</v>
      </c>
    </row>
    <row r="436" spans="1:11">
      <c r="A436" s="1" t="s">
        <v>41</v>
      </c>
      <c r="B436" s="1">
        <v>0</v>
      </c>
      <c r="C436" s="1">
        <v>0</v>
      </c>
      <c r="D436" s="1" t="s">
        <v>1905</v>
      </c>
      <c r="E436" s="1">
        <v>0</v>
      </c>
      <c r="F436" s="1">
        <v>0</v>
      </c>
      <c r="G436" s="1">
        <v>0</v>
      </c>
      <c r="H436" s="1">
        <v>0</v>
      </c>
      <c r="I436" s="1">
        <v>0</v>
      </c>
      <c r="J436" s="107">
        <f t="shared" si="67"/>
        <v>0</v>
      </c>
      <c r="K436" s="107">
        <f t="shared" si="68"/>
        <v>0</v>
      </c>
    </row>
    <row r="437" spans="1:11">
      <c r="A437" s="1" t="s">
        <v>41</v>
      </c>
      <c r="B437" s="1">
        <v>0</v>
      </c>
      <c r="C437" s="1">
        <v>0</v>
      </c>
      <c r="D437" s="1" t="s">
        <v>1906</v>
      </c>
      <c r="E437" s="1">
        <v>0</v>
      </c>
      <c r="F437" s="1">
        <v>0</v>
      </c>
      <c r="G437" s="1">
        <v>0</v>
      </c>
      <c r="H437" s="1">
        <v>0</v>
      </c>
      <c r="I437" s="1">
        <v>0</v>
      </c>
      <c r="J437" s="107">
        <f t="shared" si="67"/>
        <v>0</v>
      </c>
      <c r="K437" s="107">
        <f t="shared" si="68"/>
        <v>0</v>
      </c>
    </row>
    <row r="438" spans="1:11">
      <c r="A438" s="1" t="s">
        <v>41</v>
      </c>
      <c r="B438" s="1">
        <v>0</v>
      </c>
      <c r="C438" s="1">
        <v>0</v>
      </c>
      <c r="D438" s="1" t="s">
        <v>1907</v>
      </c>
      <c r="E438" s="1">
        <v>0</v>
      </c>
      <c r="F438" s="1">
        <v>0</v>
      </c>
      <c r="G438" s="1">
        <v>0</v>
      </c>
      <c r="H438" s="1">
        <v>0</v>
      </c>
      <c r="I438" s="1">
        <v>0</v>
      </c>
      <c r="J438" s="107">
        <f t="shared" si="67"/>
        <v>0</v>
      </c>
      <c r="K438" s="107">
        <f t="shared" si="68"/>
        <v>0</v>
      </c>
    </row>
    <row r="439" spans="1:11">
      <c r="A439" s="1" t="s">
        <v>41</v>
      </c>
      <c r="B439" s="1">
        <v>0</v>
      </c>
      <c r="C439" s="1">
        <v>0</v>
      </c>
      <c r="D439" s="1" t="s">
        <v>1908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J439" s="107">
        <f t="shared" si="67"/>
        <v>0</v>
      </c>
      <c r="K439" s="107">
        <f t="shared" si="68"/>
        <v>0</v>
      </c>
    </row>
    <row r="440" spans="1:11">
      <c r="A440" s="1" t="s">
        <v>41</v>
      </c>
      <c r="B440" s="1">
        <v>0</v>
      </c>
      <c r="C440" s="1">
        <v>0</v>
      </c>
      <c r="D440" s="1" t="s">
        <v>1909</v>
      </c>
      <c r="E440" s="1">
        <v>0</v>
      </c>
      <c r="F440" s="1">
        <v>0</v>
      </c>
      <c r="G440" s="1">
        <v>0</v>
      </c>
      <c r="H440" s="1">
        <v>0</v>
      </c>
      <c r="I440" s="1">
        <v>0</v>
      </c>
      <c r="J440" s="107">
        <f t="shared" si="67"/>
        <v>0</v>
      </c>
      <c r="K440" s="107">
        <f t="shared" si="68"/>
        <v>0</v>
      </c>
    </row>
    <row r="441" spans="1:11">
      <c r="A441" s="1" t="s">
        <v>41</v>
      </c>
      <c r="B441" s="1">
        <v>0</v>
      </c>
      <c r="C441" s="1">
        <v>0</v>
      </c>
      <c r="D441" s="1" t="s">
        <v>1910</v>
      </c>
      <c r="E441" s="1">
        <v>0</v>
      </c>
      <c r="F441" s="1">
        <v>0</v>
      </c>
      <c r="G441" s="1">
        <v>0</v>
      </c>
      <c r="H441" s="1">
        <v>0</v>
      </c>
      <c r="I441" s="1">
        <v>0</v>
      </c>
      <c r="J441" s="107">
        <f t="shared" si="67"/>
        <v>0</v>
      </c>
      <c r="K441" s="107">
        <f t="shared" si="68"/>
        <v>0</v>
      </c>
    </row>
    <row r="442" spans="1:11">
      <c r="A442" s="1" t="s">
        <v>41</v>
      </c>
      <c r="B442" s="1">
        <v>0</v>
      </c>
      <c r="C442" s="1">
        <v>0</v>
      </c>
      <c r="D442" s="1" t="s">
        <v>1911</v>
      </c>
      <c r="E442" s="1">
        <v>0</v>
      </c>
      <c r="F442" s="1">
        <v>0</v>
      </c>
      <c r="G442" s="1">
        <v>0</v>
      </c>
      <c r="H442" s="1">
        <v>0</v>
      </c>
      <c r="I442" s="1">
        <v>0</v>
      </c>
      <c r="J442" s="107">
        <f t="shared" si="67"/>
        <v>0</v>
      </c>
      <c r="K442" s="107">
        <f t="shared" si="68"/>
        <v>0</v>
      </c>
    </row>
    <row r="443" spans="1:11">
      <c r="A443" s="1" t="s">
        <v>41</v>
      </c>
      <c r="B443" s="1">
        <v>0</v>
      </c>
      <c r="C443" s="1">
        <v>0</v>
      </c>
      <c r="D443" s="1" t="s">
        <v>1912</v>
      </c>
      <c r="E443" s="1">
        <v>0</v>
      </c>
      <c r="F443" s="1">
        <v>0</v>
      </c>
      <c r="G443" s="1">
        <v>0</v>
      </c>
      <c r="H443" s="1">
        <v>0</v>
      </c>
      <c r="I443" s="1">
        <v>0</v>
      </c>
      <c r="J443" s="107">
        <f t="shared" si="67"/>
        <v>0</v>
      </c>
      <c r="K443" s="107">
        <f t="shared" si="68"/>
        <v>0</v>
      </c>
    </row>
    <row r="444" spans="1:11">
      <c r="A444" s="1" t="s">
        <v>41</v>
      </c>
      <c r="B444" s="1">
        <v>0</v>
      </c>
      <c r="C444" s="1">
        <v>0</v>
      </c>
      <c r="D444" s="1" t="s">
        <v>1913</v>
      </c>
      <c r="E444" s="1">
        <v>0</v>
      </c>
      <c r="F444" s="1">
        <v>0</v>
      </c>
      <c r="G444" s="1">
        <v>0</v>
      </c>
      <c r="H444" s="1">
        <v>0</v>
      </c>
      <c r="I444" s="1">
        <v>0</v>
      </c>
      <c r="J444" s="107">
        <f t="shared" si="67"/>
        <v>0</v>
      </c>
      <c r="K444" s="107">
        <f t="shared" si="68"/>
        <v>0</v>
      </c>
    </row>
    <row r="445" spans="1:11">
      <c r="A445" s="1" t="s">
        <v>41</v>
      </c>
      <c r="B445" s="1">
        <v>0</v>
      </c>
      <c r="C445" s="1">
        <v>0</v>
      </c>
      <c r="D445" s="1" t="s">
        <v>1914</v>
      </c>
      <c r="E445" s="1">
        <v>0</v>
      </c>
      <c r="F445" s="1">
        <v>0</v>
      </c>
      <c r="G445" s="1">
        <v>0</v>
      </c>
      <c r="H445" s="1">
        <v>0</v>
      </c>
      <c r="I445" s="1">
        <v>0</v>
      </c>
      <c r="J445" s="107">
        <f t="shared" si="67"/>
        <v>0</v>
      </c>
      <c r="K445" s="107">
        <f t="shared" si="68"/>
        <v>0</v>
      </c>
    </row>
    <row r="446" spans="1:11">
      <c r="A446" s="1" t="s">
        <v>41</v>
      </c>
      <c r="B446" s="1">
        <v>0</v>
      </c>
      <c r="C446" s="1">
        <v>0</v>
      </c>
      <c r="D446" s="1" t="s">
        <v>1915</v>
      </c>
      <c r="E446" s="1">
        <v>0</v>
      </c>
      <c r="F446" s="1">
        <v>0</v>
      </c>
      <c r="G446" s="1">
        <v>0</v>
      </c>
      <c r="H446" s="1">
        <v>0</v>
      </c>
      <c r="I446" s="1">
        <v>0</v>
      </c>
      <c r="J446" s="107">
        <f t="shared" si="67"/>
        <v>0</v>
      </c>
      <c r="K446" s="107">
        <f t="shared" si="68"/>
        <v>0</v>
      </c>
    </row>
    <row r="447" spans="1:11">
      <c r="A447" s="1" t="s">
        <v>41</v>
      </c>
      <c r="B447" s="1">
        <v>0</v>
      </c>
      <c r="C447" s="1">
        <v>0</v>
      </c>
      <c r="D447" s="1" t="s">
        <v>1916</v>
      </c>
      <c r="E447" s="1">
        <v>0</v>
      </c>
      <c r="F447" s="1">
        <v>0</v>
      </c>
      <c r="G447" s="1">
        <v>0</v>
      </c>
      <c r="H447" s="1">
        <v>0</v>
      </c>
      <c r="I447" s="1">
        <v>0</v>
      </c>
      <c r="J447" s="107">
        <f t="shared" si="67"/>
        <v>0</v>
      </c>
      <c r="K447" s="107">
        <f t="shared" si="68"/>
        <v>0</v>
      </c>
    </row>
    <row r="448" spans="1:11">
      <c r="A448" s="1" t="s">
        <v>41</v>
      </c>
      <c r="B448" s="1">
        <v>0</v>
      </c>
      <c r="C448" s="1">
        <v>0</v>
      </c>
      <c r="D448" s="1" t="s">
        <v>1917</v>
      </c>
      <c r="E448" s="1">
        <v>0</v>
      </c>
      <c r="F448" s="1">
        <v>0</v>
      </c>
      <c r="G448" s="1">
        <v>0</v>
      </c>
      <c r="H448" s="1">
        <v>0</v>
      </c>
      <c r="I448" s="1">
        <v>0</v>
      </c>
      <c r="J448" s="107">
        <f t="shared" si="67"/>
        <v>0</v>
      </c>
      <c r="K448" s="107">
        <f t="shared" si="68"/>
        <v>0</v>
      </c>
    </row>
    <row r="449" spans="1:9">
      <c r="A449" s="1" t="s">
        <v>41</v>
      </c>
      <c r="B449" s="1">
        <v>0</v>
      </c>
      <c r="C449" s="1">
        <v>0</v>
      </c>
      <c r="D449" s="1" t="s">
        <v>1918</v>
      </c>
      <c r="E449" s="1">
        <v>0</v>
      </c>
      <c r="F449" s="1">
        <v>0</v>
      </c>
      <c r="G449" s="1">
        <v>0</v>
      </c>
      <c r="H449" s="1">
        <v>0</v>
      </c>
      <c r="I449" s="1">
        <v>0</v>
      </c>
    </row>
    <row r="450" spans="1:9">
      <c r="A450" s="1" t="s">
        <v>41</v>
      </c>
      <c r="B450" s="1">
        <v>0</v>
      </c>
      <c r="C450" s="1">
        <v>0</v>
      </c>
      <c r="D450" s="1" t="s">
        <v>1919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</row>
    <row r="451" spans="1:9">
      <c r="A451" s="1" t="s">
        <v>41</v>
      </c>
      <c r="B451" s="1">
        <v>0</v>
      </c>
      <c r="C451" s="1">
        <v>0</v>
      </c>
      <c r="D451" s="1" t="s">
        <v>1920</v>
      </c>
      <c r="E451" s="1">
        <v>0</v>
      </c>
      <c r="F451" s="1">
        <v>0</v>
      </c>
      <c r="G451" s="1">
        <v>0</v>
      </c>
      <c r="H451" s="1">
        <v>0</v>
      </c>
      <c r="I451" s="1">
        <v>0</v>
      </c>
    </row>
    <row r="452" spans="1:9">
      <c r="A452" s="1" t="s">
        <v>41</v>
      </c>
      <c r="B452" s="1">
        <v>0</v>
      </c>
      <c r="C452" s="1">
        <v>0</v>
      </c>
      <c r="D452" s="1" t="s">
        <v>1921</v>
      </c>
      <c r="E452" s="1">
        <v>0</v>
      </c>
      <c r="F452" s="1">
        <v>0</v>
      </c>
      <c r="G452" s="1">
        <v>0</v>
      </c>
      <c r="H452" s="1">
        <v>0</v>
      </c>
      <c r="I452" s="1">
        <v>0</v>
      </c>
    </row>
    <row r="453" spans="1:9">
      <c r="A453" s="1" t="s">
        <v>41</v>
      </c>
      <c r="B453" s="1">
        <v>0</v>
      </c>
      <c r="C453" s="1">
        <v>0</v>
      </c>
      <c r="D453" s="1" t="s">
        <v>1922</v>
      </c>
      <c r="E453" s="1">
        <v>0</v>
      </c>
      <c r="F453" s="1">
        <v>0</v>
      </c>
      <c r="G453" s="1">
        <v>0</v>
      </c>
      <c r="H453" s="1">
        <v>0</v>
      </c>
      <c r="I453" s="1">
        <v>0</v>
      </c>
    </row>
    <row r="454" spans="1:9">
      <c r="A454" s="1" t="s">
        <v>41</v>
      </c>
      <c r="B454" s="1">
        <v>0</v>
      </c>
      <c r="C454" s="1">
        <v>0</v>
      </c>
      <c r="D454" s="1" t="s">
        <v>1923</v>
      </c>
      <c r="E454" s="1">
        <v>0</v>
      </c>
      <c r="F454" s="1">
        <v>0</v>
      </c>
      <c r="G454" s="1">
        <v>0</v>
      </c>
      <c r="H454" s="1">
        <v>0</v>
      </c>
      <c r="I454" s="1">
        <v>0</v>
      </c>
    </row>
    <row r="455" spans="1:9">
      <c r="A455" s="1" t="s">
        <v>41</v>
      </c>
      <c r="B455" s="1">
        <v>0</v>
      </c>
      <c r="C455" s="1">
        <v>0</v>
      </c>
      <c r="D455" s="1" t="s">
        <v>1924</v>
      </c>
      <c r="E455" s="1">
        <v>0</v>
      </c>
      <c r="F455" s="1">
        <v>0</v>
      </c>
      <c r="G455" s="1">
        <v>0</v>
      </c>
      <c r="H455" s="1">
        <v>0</v>
      </c>
      <c r="I455" s="1">
        <v>0</v>
      </c>
    </row>
    <row r="456" spans="1:9">
      <c r="A456" s="1" t="s">
        <v>41</v>
      </c>
      <c r="B456" s="1">
        <v>0</v>
      </c>
      <c r="C456" s="1">
        <v>0</v>
      </c>
      <c r="D456" s="1" t="s">
        <v>1925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</row>
    <row r="457" spans="1:9">
      <c r="A457" s="1" t="s">
        <v>41</v>
      </c>
      <c r="B457" s="1">
        <v>0</v>
      </c>
      <c r="C457" s="1">
        <v>0</v>
      </c>
      <c r="D457" s="1" t="s">
        <v>1926</v>
      </c>
      <c r="E457" s="1">
        <v>0</v>
      </c>
      <c r="F457" s="1">
        <v>0</v>
      </c>
      <c r="G457" s="1">
        <v>0</v>
      </c>
      <c r="H457" s="1">
        <v>0</v>
      </c>
      <c r="I457" s="1">
        <v>0</v>
      </c>
    </row>
    <row r="458" spans="1:9">
      <c r="A458" s="1" t="s">
        <v>41</v>
      </c>
      <c r="B458" s="1">
        <v>0</v>
      </c>
      <c r="C458" s="1">
        <v>0</v>
      </c>
      <c r="D458" s="1" t="s">
        <v>1927</v>
      </c>
      <c r="E458" s="1">
        <v>0</v>
      </c>
      <c r="F458" s="1">
        <v>0</v>
      </c>
      <c r="G458" s="1">
        <v>0</v>
      </c>
      <c r="H458" s="1">
        <v>0</v>
      </c>
      <c r="I458" s="1">
        <v>0</v>
      </c>
    </row>
    <row r="459" spans="1:9">
      <c r="A459" s="1" t="s">
        <v>41</v>
      </c>
      <c r="B459" s="1">
        <v>0</v>
      </c>
      <c r="C459" s="1">
        <v>0</v>
      </c>
      <c r="D459" s="1" t="s">
        <v>1928</v>
      </c>
      <c r="E459" s="1">
        <v>0</v>
      </c>
      <c r="F459" s="1">
        <v>0</v>
      </c>
      <c r="G459" s="1">
        <v>0</v>
      </c>
      <c r="H459" s="1">
        <v>0</v>
      </c>
      <c r="I459" s="1">
        <v>0</v>
      </c>
    </row>
    <row r="460" spans="1:9">
      <c r="A460" s="1" t="s">
        <v>41</v>
      </c>
      <c r="B460" s="1">
        <v>0</v>
      </c>
      <c r="C460" s="1">
        <v>0</v>
      </c>
      <c r="D460" s="1" t="s">
        <v>1929</v>
      </c>
      <c r="E460" s="1">
        <v>0</v>
      </c>
      <c r="F460" s="1">
        <v>0</v>
      </c>
      <c r="G460" s="1">
        <v>0</v>
      </c>
      <c r="H460" s="1">
        <v>0</v>
      </c>
      <c r="I460" s="1">
        <v>0</v>
      </c>
    </row>
    <row r="461" spans="1:9">
      <c r="A461" s="1" t="s">
        <v>41</v>
      </c>
      <c r="B461" s="1">
        <v>0</v>
      </c>
      <c r="C461" s="1">
        <v>0</v>
      </c>
      <c r="D461" s="1" t="s">
        <v>1930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</row>
    <row r="462" spans="1:9">
      <c r="A462" s="1" t="s">
        <v>41</v>
      </c>
      <c r="B462" s="1">
        <v>0</v>
      </c>
      <c r="C462" s="1">
        <v>0</v>
      </c>
      <c r="D462" s="1" t="s">
        <v>1931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</row>
    <row r="463" spans="1:9">
      <c r="A463" s="1" t="s">
        <v>41</v>
      </c>
      <c r="B463" s="1">
        <v>0</v>
      </c>
      <c r="C463" s="1">
        <v>0</v>
      </c>
      <c r="D463" s="1" t="s">
        <v>1932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</row>
    <row r="464" spans="1:9">
      <c r="A464" s="1" t="s">
        <v>41</v>
      </c>
      <c r="B464" s="1">
        <v>0</v>
      </c>
      <c r="C464" s="1">
        <v>0</v>
      </c>
      <c r="D464" s="1" t="s">
        <v>1933</v>
      </c>
      <c r="E464" s="1">
        <v>0</v>
      </c>
      <c r="F464" s="1">
        <v>0</v>
      </c>
      <c r="G464" s="1">
        <v>0</v>
      </c>
      <c r="H464" s="1">
        <v>0</v>
      </c>
      <c r="I464" s="1">
        <v>0</v>
      </c>
    </row>
    <row r="465" spans="1:9">
      <c r="A465" s="1" t="s">
        <v>41</v>
      </c>
      <c r="B465" s="1">
        <v>0</v>
      </c>
      <c r="C465" s="1">
        <v>0</v>
      </c>
      <c r="D465" s="1" t="s">
        <v>1934</v>
      </c>
      <c r="E465" s="1">
        <v>0</v>
      </c>
      <c r="F465" s="1">
        <v>0</v>
      </c>
      <c r="G465" s="1">
        <v>0</v>
      </c>
      <c r="H465" s="1">
        <v>0</v>
      </c>
      <c r="I465" s="1">
        <v>0</v>
      </c>
    </row>
    <row r="466" spans="1:9">
      <c r="A466" s="1" t="s">
        <v>41</v>
      </c>
      <c r="B466" s="1">
        <v>0</v>
      </c>
      <c r="C466" s="1">
        <v>0</v>
      </c>
      <c r="D466" s="1" t="s">
        <v>1935</v>
      </c>
      <c r="E466" s="1">
        <v>0</v>
      </c>
      <c r="F466" s="1">
        <v>0</v>
      </c>
      <c r="G466" s="1">
        <v>0</v>
      </c>
      <c r="H466" s="1">
        <v>0</v>
      </c>
      <c r="I466" s="1">
        <v>0</v>
      </c>
    </row>
    <row r="467" spans="1:9">
      <c r="A467" s="1" t="s">
        <v>41</v>
      </c>
      <c r="B467" s="1">
        <v>0</v>
      </c>
      <c r="C467" s="1">
        <v>0</v>
      </c>
      <c r="D467" s="1" t="s">
        <v>1936</v>
      </c>
      <c r="E467" s="1">
        <v>0</v>
      </c>
      <c r="F467" s="1">
        <v>0</v>
      </c>
      <c r="G467" s="1">
        <v>0</v>
      </c>
      <c r="H467" s="1">
        <v>0</v>
      </c>
      <c r="I467" s="1">
        <v>0</v>
      </c>
    </row>
    <row r="468" spans="1:9">
      <c r="A468" s="1" t="s">
        <v>41</v>
      </c>
      <c r="B468" s="1">
        <v>0</v>
      </c>
      <c r="C468" s="1">
        <v>0</v>
      </c>
      <c r="D468" s="1" t="s">
        <v>1937</v>
      </c>
      <c r="E468" s="1">
        <v>0</v>
      </c>
      <c r="F468" s="1">
        <v>0</v>
      </c>
      <c r="G468" s="1">
        <v>0</v>
      </c>
      <c r="H468" s="1">
        <v>0</v>
      </c>
      <c r="I468" s="1">
        <v>0</v>
      </c>
    </row>
    <row r="469" spans="1:9">
      <c r="A469" s="1" t="s">
        <v>41</v>
      </c>
      <c r="B469" s="1">
        <v>0</v>
      </c>
      <c r="C469" s="1">
        <v>0</v>
      </c>
      <c r="D469" s="1" t="s">
        <v>1938</v>
      </c>
      <c r="E469" s="1">
        <v>0</v>
      </c>
      <c r="F469" s="1">
        <v>0</v>
      </c>
      <c r="G469" s="1">
        <v>0</v>
      </c>
      <c r="H469" s="1">
        <v>0</v>
      </c>
      <c r="I469" s="1">
        <v>0</v>
      </c>
    </row>
    <row r="470" spans="1:9">
      <c r="A470" s="1" t="s">
        <v>41</v>
      </c>
      <c r="B470" s="1">
        <v>0</v>
      </c>
      <c r="C470" s="1">
        <v>0</v>
      </c>
      <c r="D470" s="1" t="s">
        <v>1939</v>
      </c>
      <c r="E470" s="1">
        <v>0</v>
      </c>
      <c r="F470" s="1">
        <v>0</v>
      </c>
      <c r="G470" s="1">
        <v>0</v>
      </c>
      <c r="H470" s="1">
        <v>0</v>
      </c>
      <c r="I470" s="1">
        <v>0</v>
      </c>
    </row>
    <row r="471" spans="1:9">
      <c r="A471" s="1" t="s">
        <v>41</v>
      </c>
      <c r="B471" s="1">
        <v>0</v>
      </c>
      <c r="C471" s="1">
        <v>0</v>
      </c>
      <c r="D471" s="1" t="s">
        <v>1940</v>
      </c>
      <c r="E471" s="1">
        <v>0</v>
      </c>
      <c r="F471" s="1">
        <v>0</v>
      </c>
      <c r="G471" s="1">
        <v>0</v>
      </c>
      <c r="H471" s="1">
        <v>0</v>
      </c>
      <c r="I471" s="1">
        <v>0</v>
      </c>
    </row>
    <row r="472" spans="1:9">
      <c r="A472" s="1" t="s">
        <v>41</v>
      </c>
      <c r="B472" s="1">
        <v>0</v>
      </c>
      <c r="C472" s="1">
        <v>0</v>
      </c>
      <c r="D472" s="1" t="s">
        <v>1941</v>
      </c>
      <c r="E472" s="1">
        <v>0</v>
      </c>
      <c r="F472" s="1">
        <v>0</v>
      </c>
      <c r="G472" s="1">
        <v>0</v>
      </c>
      <c r="H472" s="1">
        <v>0</v>
      </c>
      <c r="I472" s="1">
        <v>0</v>
      </c>
    </row>
    <row r="473" spans="1:9">
      <c r="A473" s="1" t="s">
        <v>41</v>
      </c>
      <c r="B473" s="1">
        <v>0</v>
      </c>
      <c r="C473" s="1">
        <v>0</v>
      </c>
      <c r="D473" s="1" t="s">
        <v>1942</v>
      </c>
      <c r="E473" s="1">
        <v>0</v>
      </c>
      <c r="F473" s="1">
        <v>0</v>
      </c>
      <c r="G473" s="1">
        <v>0</v>
      </c>
      <c r="H473" s="1">
        <v>0</v>
      </c>
      <c r="I473" s="1">
        <v>0</v>
      </c>
    </row>
    <row r="474" spans="1:9">
      <c r="A474" s="1" t="s">
        <v>41</v>
      </c>
      <c r="B474" s="1">
        <v>0</v>
      </c>
      <c r="C474" s="1">
        <v>0</v>
      </c>
      <c r="D474" s="1" t="s">
        <v>1943</v>
      </c>
      <c r="E474" s="1">
        <v>0</v>
      </c>
      <c r="F474" s="1">
        <v>0</v>
      </c>
      <c r="G474" s="1">
        <v>0</v>
      </c>
      <c r="H474" s="1">
        <v>0</v>
      </c>
      <c r="I474" s="1">
        <v>0</v>
      </c>
    </row>
    <row r="475" spans="1:9">
      <c r="A475" s="1" t="s">
        <v>41</v>
      </c>
      <c r="B475" s="1">
        <v>0</v>
      </c>
      <c r="C475" s="1">
        <v>0</v>
      </c>
      <c r="D475" s="1" t="s">
        <v>1944</v>
      </c>
      <c r="E475" s="1">
        <v>0</v>
      </c>
      <c r="F475" s="1">
        <v>0</v>
      </c>
      <c r="G475" s="1">
        <v>0</v>
      </c>
      <c r="H475" s="1">
        <v>0</v>
      </c>
      <c r="I475" s="1">
        <v>0</v>
      </c>
    </row>
    <row r="476" spans="1:9">
      <c r="A476" s="1" t="s">
        <v>41</v>
      </c>
      <c r="B476" s="1">
        <v>0</v>
      </c>
      <c r="C476" s="1">
        <v>0</v>
      </c>
      <c r="D476" s="1" t="s">
        <v>1945</v>
      </c>
      <c r="E476" s="1">
        <v>0</v>
      </c>
      <c r="F476" s="1">
        <v>0</v>
      </c>
      <c r="G476" s="1">
        <v>0</v>
      </c>
      <c r="H476" s="1">
        <v>0</v>
      </c>
      <c r="I476" s="1">
        <v>0</v>
      </c>
    </row>
    <row r="477" spans="1:9">
      <c r="A477" s="1" t="s">
        <v>41</v>
      </c>
      <c r="B477" s="1">
        <v>0</v>
      </c>
      <c r="C477" s="1">
        <v>0</v>
      </c>
      <c r="D477" s="1" t="s">
        <v>1946</v>
      </c>
      <c r="E477" s="1">
        <v>0</v>
      </c>
      <c r="F477" s="1">
        <v>0</v>
      </c>
      <c r="G477" s="1">
        <v>0</v>
      </c>
      <c r="H477" s="1">
        <v>0</v>
      </c>
      <c r="I477" s="1">
        <v>0</v>
      </c>
    </row>
    <row r="478" spans="1:9">
      <c r="A478" s="1" t="s">
        <v>41</v>
      </c>
      <c r="B478" s="1">
        <v>0</v>
      </c>
      <c r="C478" s="1">
        <v>0</v>
      </c>
      <c r="D478" s="1" t="s">
        <v>1947</v>
      </c>
      <c r="E478" s="1">
        <v>0</v>
      </c>
      <c r="F478" s="1">
        <v>0</v>
      </c>
      <c r="G478" s="1">
        <v>0</v>
      </c>
      <c r="H478" s="1">
        <v>0</v>
      </c>
      <c r="I478" s="1">
        <v>0</v>
      </c>
    </row>
    <row r="479" spans="1:9">
      <c r="A479" s="1" t="s">
        <v>41</v>
      </c>
      <c r="B479" s="1">
        <v>0</v>
      </c>
      <c r="C479" s="1">
        <v>0</v>
      </c>
      <c r="D479" s="1" t="s">
        <v>1948</v>
      </c>
      <c r="E479" s="1">
        <v>0</v>
      </c>
      <c r="F479" s="1">
        <v>0</v>
      </c>
      <c r="G479" s="1">
        <v>0</v>
      </c>
      <c r="H479" s="1">
        <v>0</v>
      </c>
      <c r="I479" s="1">
        <v>0</v>
      </c>
    </row>
    <row r="480" spans="1:9">
      <c r="A480" s="1" t="s">
        <v>41</v>
      </c>
      <c r="B480" s="1">
        <v>0</v>
      </c>
      <c r="C480" s="1">
        <v>0</v>
      </c>
      <c r="D480" s="1" t="s">
        <v>1949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</row>
    <row r="481" spans="1:9">
      <c r="A481" s="1" t="s">
        <v>41</v>
      </c>
      <c r="B481" s="1">
        <v>0</v>
      </c>
      <c r="C481" s="1">
        <v>0</v>
      </c>
      <c r="D481" s="1" t="s">
        <v>1950</v>
      </c>
      <c r="E481" s="1">
        <v>0</v>
      </c>
      <c r="F481" s="1">
        <v>0</v>
      </c>
      <c r="G481" s="1">
        <v>0</v>
      </c>
      <c r="H481" s="1">
        <v>0</v>
      </c>
      <c r="I481" s="1">
        <v>0</v>
      </c>
    </row>
    <row r="482" spans="1:9">
      <c r="A482" s="1" t="s">
        <v>41</v>
      </c>
      <c r="B482" s="1">
        <v>0</v>
      </c>
      <c r="C482" s="1">
        <v>0</v>
      </c>
      <c r="D482" s="1" t="s">
        <v>1951</v>
      </c>
      <c r="E482" s="1">
        <v>0</v>
      </c>
      <c r="F482" s="1">
        <v>0</v>
      </c>
      <c r="G482" s="1">
        <v>0</v>
      </c>
      <c r="H482" s="1">
        <v>0</v>
      </c>
      <c r="I482" s="1">
        <v>0</v>
      </c>
    </row>
    <row r="483" spans="1:9">
      <c r="A483" s="1" t="s">
        <v>41</v>
      </c>
      <c r="B483" s="1">
        <v>0</v>
      </c>
      <c r="C483" s="1">
        <v>0</v>
      </c>
      <c r="D483" s="1" t="s">
        <v>1952</v>
      </c>
      <c r="E483" s="1">
        <v>0</v>
      </c>
      <c r="F483" s="1">
        <v>0</v>
      </c>
      <c r="G483" s="1">
        <v>0</v>
      </c>
      <c r="H483" s="1">
        <v>0</v>
      </c>
      <c r="I483" s="1">
        <v>0</v>
      </c>
    </row>
    <row r="484" spans="1:9">
      <c r="A484" s="1" t="s">
        <v>41</v>
      </c>
      <c r="B484" s="1">
        <v>0</v>
      </c>
      <c r="C484" s="1">
        <v>0</v>
      </c>
      <c r="D484" s="1" t="s">
        <v>1953</v>
      </c>
      <c r="E484" s="1">
        <v>0</v>
      </c>
      <c r="F484" s="1">
        <v>0</v>
      </c>
      <c r="G484" s="1">
        <v>0</v>
      </c>
      <c r="H484" s="1">
        <v>0</v>
      </c>
      <c r="I484" s="1">
        <v>0</v>
      </c>
    </row>
    <row r="485" spans="1:9">
      <c r="A485" s="1" t="s">
        <v>41</v>
      </c>
      <c r="B485" s="1">
        <v>0</v>
      </c>
      <c r="C485" s="1">
        <v>0</v>
      </c>
      <c r="D485" s="1" t="s">
        <v>1954</v>
      </c>
      <c r="E485" s="1">
        <v>0</v>
      </c>
      <c r="F485" s="1">
        <v>0</v>
      </c>
      <c r="G485" s="1">
        <v>0</v>
      </c>
      <c r="H485" s="1">
        <v>0</v>
      </c>
      <c r="I485" s="1">
        <v>0</v>
      </c>
    </row>
    <row r="486" spans="1:9">
      <c r="A486" s="1" t="s">
        <v>41</v>
      </c>
      <c r="B486" s="1">
        <v>0</v>
      </c>
      <c r="C486" s="1">
        <v>0</v>
      </c>
      <c r="D486" s="1" t="s">
        <v>1955</v>
      </c>
      <c r="E486" s="1">
        <v>0</v>
      </c>
      <c r="F486" s="1">
        <v>0</v>
      </c>
      <c r="G486" s="1">
        <v>0</v>
      </c>
      <c r="H486" s="1">
        <v>0</v>
      </c>
      <c r="I486" s="1">
        <v>0</v>
      </c>
    </row>
    <row r="487" spans="1:9">
      <c r="A487" s="1" t="s">
        <v>41</v>
      </c>
      <c r="B487" s="1">
        <v>0</v>
      </c>
      <c r="C487" s="1">
        <v>0</v>
      </c>
      <c r="D487" s="1" t="s">
        <v>1956</v>
      </c>
      <c r="E487" s="1">
        <v>0</v>
      </c>
      <c r="F487" s="1">
        <v>0</v>
      </c>
      <c r="G487" s="1">
        <v>0</v>
      </c>
      <c r="H487" s="1">
        <v>0</v>
      </c>
      <c r="I487" s="1">
        <v>0</v>
      </c>
    </row>
    <row r="488" spans="1:9">
      <c r="A488" s="1" t="s">
        <v>41</v>
      </c>
      <c r="B488" s="1">
        <v>0</v>
      </c>
      <c r="C488" s="1">
        <v>0</v>
      </c>
      <c r="D488" s="1" t="s">
        <v>1957</v>
      </c>
      <c r="E488" s="1">
        <v>0</v>
      </c>
      <c r="F488" s="1">
        <v>0</v>
      </c>
      <c r="G488" s="1">
        <v>0</v>
      </c>
      <c r="H488" s="1">
        <v>0</v>
      </c>
      <c r="I488" s="1">
        <v>0</v>
      </c>
    </row>
    <row r="489" spans="1:9">
      <c r="A489" s="1" t="s">
        <v>41</v>
      </c>
      <c r="B489" s="1">
        <v>0</v>
      </c>
      <c r="C489" s="1">
        <v>0</v>
      </c>
      <c r="D489" s="1" t="s">
        <v>1958</v>
      </c>
      <c r="E489" s="1">
        <v>0</v>
      </c>
      <c r="F489" s="1">
        <v>0</v>
      </c>
      <c r="G489" s="1">
        <v>0</v>
      </c>
      <c r="H489" s="1">
        <v>0</v>
      </c>
      <c r="I489" s="1">
        <v>0</v>
      </c>
    </row>
    <row r="490" spans="1:9">
      <c r="A490" s="1" t="s">
        <v>41</v>
      </c>
      <c r="B490" s="1">
        <v>0</v>
      </c>
      <c r="C490" s="1">
        <v>0</v>
      </c>
      <c r="D490" s="1" t="s">
        <v>1959</v>
      </c>
      <c r="E490" s="1">
        <v>0</v>
      </c>
      <c r="F490" s="1">
        <v>0</v>
      </c>
      <c r="G490" s="1">
        <v>0</v>
      </c>
      <c r="H490" s="1">
        <v>0</v>
      </c>
      <c r="I490" s="1">
        <v>0</v>
      </c>
    </row>
    <row r="491" spans="1:9">
      <c r="A491" s="1" t="s">
        <v>41</v>
      </c>
      <c r="B491" s="1">
        <v>0</v>
      </c>
      <c r="C491" s="1">
        <v>0</v>
      </c>
      <c r="D491" s="1" t="s">
        <v>1960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</row>
    <row r="492" spans="1:9">
      <c r="A492" s="1" t="s">
        <v>41</v>
      </c>
      <c r="B492" s="1">
        <v>0</v>
      </c>
      <c r="C492" s="1">
        <v>0</v>
      </c>
      <c r="D492" s="1" t="s">
        <v>1961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</row>
    <row r="493" spans="1:9">
      <c r="A493" s="1" t="s">
        <v>41</v>
      </c>
      <c r="B493" s="1">
        <v>0</v>
      </c>
      <c r="C493" s="1">
        <v>0</v>
      </c>
      <c r="D493" s="1" t="s">
        <v>1962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</row>
    <row r="494" spans="1:9">
      <c r="A494" s="1" t="s">
        <v>41</v>
      </c>
      <c r="B494" s="1">
        <v>0</v>
      </c>
      <c r="C494" s="1">
        <v>0</v>
      </c>
      <c r="D494" s="1" t="s">
        <v>1963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</row>
    <row r="495" spans="1:9">
      <c r="A495" s="1" t="s">
        <v>41</v>
      </c>
      <c r="B495" s="1">
        <v>0</v>
      </c>
      <c r="C495" s="1">
        <v>0</v>
      </c>
      <c r="D495" s="1" t="s">
        <v>1964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</row>
    <row r="496" spans="1:9">
      <c r="A496" s="1" t="s">
        <v>41</v>
      </c>
      <c r="B496" s="1">
        <v>0</v>
      </c>
      <c r="C496" s="1">
        <v>0</v>
      </c>
      <c r="D496" s="1" t="s">
        <v>1965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</row>
    <row r="497" spans="1:9">
      <c r="A497" s="1" t="s">
        <v>41</v>
      </c>
      <c r="B497" s="1">
        <v>0</v>
      </c>
      <c r="C497" s="1">
        <v>0</v>
      </c>
      <c r="D497" s="1" t="s">
        <v>1966</v>
      </c>
      <c r="E497" s="1">
        <v>0</v>
      </c>
      <c r="F497" s="1">
        <v>0</v>
      </c>
      <c r="G497" s="1">
        <v>0</v>
      </c>
      <c r="H497" s="1">
        <v>0</v>
      </c>
      <c r="I497" s="1">
        <v>0</v>
      </c>
    </row>
    <row r="498" spans="1:9">
      <c r="A498" s="1" t="s">
        <v>41</v>
      </c>
      <c r="B498" s="1">
        <v>0</v>
      </c>
      <c r="C498" s="1">
        <v>0</v>
      </c>
      <c r="D498" s="1" t="s">
        <v>1967</v>
      </c>
      <c r="E498" s="1">
        <v>0</v>
      </c>
      <c r="F498" s="1">
        <v>0</v>
      </c>
      <c r="G498" s="1">
        <v>0</v>
      </c>
      <c r="H498" s="1">
        <v>0</v>
      </c>
      <c r="I498" s="1">
        <v>0</v>
      </c>
    </row>
    <row r="499" spans="1:9">
      <c r="A499" s="1" t="s">
        <v>41</v>
      </c>
      <c r="B499" s="1">
        <v>0</v>
      </c>
      <c r="C499" s="1">
        <v>0</v>
      </c>
      <c r="D499" s="1" t="s">
        <v>1968</v>
      </c>
      <c r="E499" s="1">
        <v>0</v>
      </c>
      <c r="F499" s="1">
        <v>0</v>
      </c>
      <c r="G499" s="1">
        <v>0</v>
      </c>
      <c r="H499" s="1">
        <v>0</v>
      </c>
      <c r="I499" s="1">
        <v>0</v>
      </c>
    </row>
    <row r="500" spans="1:9">
      <c r="A500" s="1" t="s">
        <v>41</v>
      </c>
      <c r="B500" s="1">
        <v>0</v>
      </c>
      <c r="C500" s="1">
        <v>0</v>
      </c>
      <c r="D500" s="1" t="s">
        <v>1969</v>
      </c>
      <c r="E500" s="1">
        <v>0</v>
      </c>
      <c r="F500" s="1">
        <v>0</v>
      </c>
      <c r="G500" s="1">
        <v>0</v>
      </c>
      <c r="H500" s="1">
        <v>0</v>
      </c>
      <c r="I500" s="1">
        <v>0</v>
      </c>
    </row>
    <row r="501" spans="1:9">
      <c r="A501" s="1" t="s">
        <v>41</v>
      </c>
      <c r="B501" s="1">
        <v>0</v>
      </c>
      <c r="C501" s="1">
        <v>0</v>
      </c>
      <c r="D501" s="1" t="s">
        <v>1970</v>
      </c>
      <c r="E501" s="1">
        <v>0</v>
      </c>
      <c r="F501" s="1">
        <v>0</v>
      </c>
      <c r="G501" s="1">
        <v>0</v>
      </c>
      <c r="H501" s="1">
        <v>0</v>
      </c>
      <c r="I501" s="1">
        <v>0</v>
      </c>
    </row>
    <row r="502" spans="1:9">
      <c r="A502" s="1" t="s">
        <v>41</v>
      </c>
      <c r="B502" s="1">
        <v>0</v>
      </c>
      <c r="C502" s="1">
        <v>0</v>
      </c>
      <c r="D502" s="1" t="s">
        <v>1971</v>
      </c>
      <c r="E502" s="1">
        <v>0</v>
      </c>
      <c r="F502" s="1">
        <v>0</v>
      </c>
      <c r="G502" s="1">
        <v>0</v>
      </c>
      <c r="H502" s="1">
        <v>0</v>
      </c>
      <c r="I502" s="1">
        <v>0</v>
      </c>
    </row>
    <row r="503" spans="1:9">
      <c r="A503" s="1" t="s">
        <v>41</v>
      </c>
      <c r="B503" s="1">
        <v>0</v>
      </c>
      <c r="C503" s="1">
        <v>0</v>
      </c>
      <c r="D503" s="1" t="s">
        <v>1972</v>
      </c>
      <c r="E503" s="1">
        <v>0</v>
      </c>
      <c r="F503" s="1">
        <v>0</v>
      </c>
      <c r="G503" s="1">
        <v>0</v>
      </c>
      <c r="H503" s="1">
        <v>0</v>
      </c>
      <c r="I503" s="1">
        <v>0</v>
      </c>
    </row>
    <row r="504" spans="1:9">
      <c r="A504" s="1" t="s">
        <v>41</v>
      </c>
      <c r="B504" s="1">
        <v>0</v>
      </c>
      <c r="C504" s="1">
        <v>0</v>
      </c>
      <c r="D504" s="1" t="s">
        <v>1973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</row>
    <row r="505" spans="1:9">
      <c r="A505" s="1" t="s">
        <v>41</v>
      </c>
      <c r="B505" s="1">
        <v>0</v>
      </c>
      <c r="C505" s="1">
        <v>0</v>
      </c>
      <c r="D505" s="1" t="s">
        <v>1974</v>
      </c>
      <c r="E505" s="1">
        <v>0</v>
      </c>
      <c r="F505" s="1">
        <v>0</v>
      </c>
      <c r="G505" s="1">
        <v>0</v>
      </c>
      <c r="H505" s="1">
        <v>0</v>
      </c>
      <c r="I505" s="1">
        <v>0</v>
      </c>
    </row>
    <row r="506" spans="1:9">
      <c r="A506" s="1" t="s">
        <v>41</v>
      </c>
      <c r="B506" s="1">
        <v>0</v>
      </c>
      <c r="C506" s="1">
        <v>0</v>
      </c>
      <c r="D506" s="1" t="s">
        <v>1975</v>
      </c>
      <c r="E506" s="1">
        <v>0</v>
      </c>
      <c r="F506" s="1">
        <v>0</v>
      </c>
      <c r="G506" s="1">
        <v>0</v>
      </c>
      <c r="H506" s="1">
        <v>0</v>
      </c>
      <c r="I506" s="1">
        <v>0</v>
      </c>
    </row>
    <row r="507" spans="1:9">
      <c r="A507" s="1" t="s">
        <v>41</v>
      </c>
      <c r="B507" s="1">
        <v>0</v>
      </c>
      <c r="C507" s="1">
        <v>0</v>
      </c>
      <c r="D507" s="1" t="s">
        <v>1976</v>
      </c>
      <c r="E507" s="1">
        <v>0</v>
      </c>
      <c r="F507" s="1">
        <v>0</v>
      </c>
      <c r="G507" s="1">
        <v>0</v>
      </c>
      <c r="H507" s="1">
        <v>0</v>
      </c>
      <c r="I507" s="1">
        <v>0</v>
      </c>
    </row>
    <row r="508" spans="1:9">
      <c r="A508" s="1" t="s">
        <v>41</v>
      </c>
      <c r="B508" s="1">
        <v>0</v>
      </c>
      <c r="C508" s="1">
        <v>0</v>
      </c>
      <c r="D508" s="1" t="s">
        <v>1977</v>
      </c>
      <c r="E508" s="1">
        <v>0</v>
      </c>
      <c r="F508" s="1">
        <v>0</v>
      </c>
      <c r="G508" s="1">
        <v>0</v>
      </c>
      <c r="H508" s="1">
        <v>0</v>
      </c>
      <c r="I508" s="1">
        <v>0</v>
      </c>
    </row>
    <row r="509" spans="1:9">
      <c r="A509" s="1" t="s">
        <v>41</v>
      </c>
      <c r="B509" s="1">
        <v>0</v>
      </c>
      <c r="C509" s="1">
        <v>0</v>
      </c>
      <c r="D509" s="1" t="s">
        <v>1978</v>
      </c>
      <c r="E509" s="1">
        <v>0</v>
      </c>
      <c r="F509" s="1">
        <v>0</v>
      </c>
      <c r="G509" s="1">
        <v>0</v>
      </c>
      <c r="H509" s="1">
        <v>0</v>
      </c>
      <c r="I509" s="1">
        <v>0</v>
      </c>
    </row>
    <row r="510" spans="1:9">
      <c r="A510" s="1" t="s">
        <v>41</v>
      </c>
      <c r="B510" s="1">
        <v>0</v>
      </c>
      <c r="C510" s="1">
        <v>0</v>
      </c>
      <c r="D510" s="1" t="s">
        <v>1979</v>
      </c>
      <c r="E510" s="1">
        <v>0</v>
      </c>
      <c r="F510" s="1">
        <v>0</v>
      </c>
      <c r="G510" s="1">
        <v>0</v>
      </c>
      <c r="H510" s="1">
        <v>0</v>
      </c>
      <c r="I510" s="1">
        <v>0</v>
      </c>
    </row>
    <row r="511" spans="1:9">
      <c r="A511" s="1" t="s">
        <v>41</v>
      </c>
      <c r="B511" s="1">
        <v>0</v>
      </c>
      <c r="C511" s="1">
        <v>0</v>
      </c>
      <c r="D511" s="1" t="s">
        <v>1980</v>
      </c>
      <c r="E511" s="1">
        <v>0</v>
      </c>
      <c r="F511" s="1">
        <v>0</v>
      </c>
      <c r="G511" s="1">
        <v>0</v>
      </c>
      <c r="H511" s="1">
        <v>0</v>
      </c>
      <c r="I511" s="1">
        <v>0</v>
      </c>
    </row>
    <row r="512" spans="1:9">
      <c r="A512" s="1" t="s">
        <v>41</v>
      </c>
      <c r="B512" s="1">
        <v>0</v>
      </c>
      <c r="C512" s="1">
        <v>0</v>
      </c>
      <c r="D512" s="1" t="s">
        <v>1981</v>
      </c>
      <c r="E512" s="1">
        <v>0</v>
      </c>
      <c r="F512" s="1">
        <v>0</v>
      </c>
      <c r="G512" s="1">
        <v>0</v>
      </c>
      <c r="H512" s="1">
        <v>0</v>
      </c>
      <c r="I512" s="1">
        <v>0</v>
      </c>
    </row>
    <row r="513" spans="1:9">
      <c r="A513" s="1" t="s">
        <v>41</v>
      </c>
      <c r="B513" s="1">
        <v>0</v>
      </c>
      <c r="C513" s="1">
        <v>0</v>
      </c>
      <c r="D513" s="1" t="s">
        <v>1982</v>
      </c>
      <c r="E513" s="1">
        <v>0</v>
      </c>
      <c r="F513" s="1">
        <v>0</v>
      </c>
      <c r="G513" s="1">
        <v>0</v>
      </c>
      <c r="H513" s="1">
        <v>0</v>
      </c>
      <c r="I513" s="1">
        <v>0</v>
      </c>
    </row>
    <row r="514" spans="1:9">
      <c r="A514" s="1" t="s">
        <v>41</v>
      </c>
      <c r="B514" s="1">
        <v>0</v>
      </c>
      <c r="C514" s="1">
        <v>0</v>
      </c>
      <c r="D514" s="1" t="s">
        <v>1983</v>
      </c>
      <c r="E514" s="1">
        <v>0</v>
      </c>
      <c r="F514" s="1">
        <v>0</v>
      </c>
      <c r="G514" s="1">
        <v>0</v>
      </c>
      <c r="H514" s="1">
        <v>0</v>
      </c>
      <c r="I514" s="1">
        <v>0</v>
      </c>
    </row>
    <row r="515" spans="1:9">
      <c r="A515" s="1" t="s">
        <v>41</v>
      </c>
      <c r="B515" s="1">
        <v>0</v>
      </c>
      <c r="C515" s="1">
        <v>0</v>
      </c>
      <c r="D515" s="1" t="s">
        <v>1984</v>
      </c>
      <c r="E515" s="1">
        <v>0</v>
      </c>
      <c r="F515" s="1">
        <v>0</v>
      </c>
      <c r="G515" s="1">
        <v>0</v>
      </c>
      <c r="H515" s="1">
        <v>0</v>
      </c>
      <c r="I515" s="1">
        <v>0</v>
      </c>
    </row>
    <row r="516" spans="1:9">
      <c r="A516" s="1" t="s">
        <v>41</v>
      </c>
      <c r="B516" s="1">
        <v>0</v>
      </c>
      <c r="C516" s="1">
        <v>0</v>
      </c>
      <c r="D516" s="1" t="s">
        <v>1985</v>
      </c>
      <c r="E516" s="1">
        <v>0</v>
      </c>
      <c r="F516" s="1">
        <v>0</v>
      </c>
      <c r="G516" s="1">
        <v>0</v>
      </c>
      <c r="H516" s="1">
        <v>0</v>
      </c>
      <c r="I516" s="1">
        <v>0</v>
      </c>
    </row>
    <row r="517" spans="1:9">
      <c r="A517" s="1" t="s">
        <v>41</v>
      </c>
      <c r="B517" s="1">
        <v>0</v>
      </c>
      <c r="C517" s="1">
        <v>0</v>
      </c>
      <c r="D517" s="1" t="s">
        <v>1986</v>
      </c>
      <c r="E517" s="1">
        <v>0</v>
      </c>
      <c r="F517" s="1">
        <v>0</v>
      </c>
      <c r="G517" s="1">
        <v>0</v>
      </c>
      <c r="H517" s="1">
        <v>0</v>
      </c>
      <c r="I517" s="1">
        <v>0</v>
      </c>
    </row>
    <row r="518" spans="1:9">
      <c r="A518" s="1" t="s">
        <v>41</v>
      </c>
      <c r="B518" s="1">
        <v>0</v>
      </c>
      <c r="C518" s="1">
        <v>0</v>
      </c>
      <c r="D518" s="1" t="s">
        <v>1987</v>
      </c>
      <c r="E518" s="1">
        <v>0</v>
      </c>
      <c r="F518" s="1">
        <v>0</v>
      </c>
      <c r="G518" s="1">
        <v>0</v>
      </c>
      <c r="H518" s="1">
        <v>0</v>
      </c>
      <c r="I518" s="1">
        <v>0</v>
      </c>
    </row>
    <row r="519" spans="1:9">
      <c r="A519" s="1" t="s">
        <v>41</v>
      </c>
      <c r="B519" s="1">
        <v>0</v>
      </c>
      <c r="C519" s="1">
        <v>0</v>
      </c>
      <c r="D519" s="1" t="s">
        <v>1988</v>
      </c>
      <c r="E519" s="1">
        <v>0</v>
      </c>
      <c r="F519" s="1">
        <v>0</v>
      </c>
      <c r="G519" s="1">
        <v>0</v>
      </c>
      <c r="H519" s="1">
        <v>0</v>
      </c>
      <c r="I519" s="1">
        <v>0</v>
      </c>
    </row>
    <row r="520" spans="1:9">
      <c r="A520" s="1" t="s">
        <v>41</v>
      </c>
      <c r="B520" s="1">
        <v>0</v>
      </c>
      <c r="C520" s="1">
        <v>0</v>
      </c>
      <c r="D520" s="1" t="s">
        <v>1989</v>
      </c>
      <c r="E520" s="1">
        <v>0</v>
      </c>
      <c r="F520" s="1">
        <v>0</v>
      </c>
      <c r="G520" s="1">
        <v>0</v>
      </c>
      <c r="H520" s="1">
        <v>0</v>
      </c>
      <c r="I520" s="1">
        <v>0</v>
      </c>
    </row>
    <row r="521" spans="1:9">
      <c r="A521" s="1" t="s">
        <v>41</v>
      </c>
      <c r="B521" s="1">
        <v>0</v>
      </c>
      <c r="C521" s="1">
        <v>0</v>
      </c>
      <c r="D521" s="1" t="s">
        <v>1990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</row>
    <row r="522" spans="1:9">
      <c r="A522" s="1" t="s">
        <v>41</v>
      </c>
      <c r="B522" s="1">
        <v>0</v>
      </c>
      <c r="C522" s="1">
        <v>0</v>
      </c>
      <c r="D522" s="1" t="s">
        <v>1991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</row>
    <row r="523" spans="1:9">
      <c r="A523" s="1" t="s">
        <v>41</v>
      </c>
      <c r="B523" s="1">
        <v>0</v>
      </c>
      <c r="C523" s="1">
        <v>0</v>
      </c>
      <c r="D523" s="1" t="s">
        <v>1992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</row>
    <row r="524" spans="1:9">
      <c r="A524" s="1" t="s">
        <v>41</v>
      </c>
      <c r="B524" s="1">
        <v>0</v>
      </c>
      <c r="C524" s="1">
        <v>0</v>
      </c>
      <c r="D524" s="1" t="s">
        <v>1993</v>
      </c>
      <c r="E524" s="1">
        <v>0</v>
      </c>
      <c r="F524" s="1">
        <v>0</v>
      </c>
      <c r="G524" s="1">
        <v>0</v>
      </c>
      <c r="H524" s="1">
        <v>0</v>
      </c>
      <c r="I524" s="1">
        <v>0</v>
      </c>
    </row>
    <row r="525" spans="1:9">
      <c r="A525" s="1" t="s">
        <v>41</v>
      </c>
      <c r="B525" s="1">
        <v>0</v>
      </c>
      <c r="C525" s="1">
        <v>0</v>
      </c>
      <c r="D525" s="1" t="s">
        <v>1994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</row>
    <row r="526" spans="1:9">
      <c r="A526" s="1" t="s">
        <v>41</v>
      </c>
      <c r="B526" s="1">
        <v>0</v>
      </c>
      <c r="C526" s="1">
        <v>0</v>
      </c>
      <c r="D526" s="1" t="s">
        <v>1995</v>
      </c>
      <c r="E526" s="1">
        <v>0</v>
      </c>
      <c r="F526" s="1">
        <v>0</v>
      </c>
      <c r="G526" s="1">
        <v>0</v>
      </c>
      <c r="H526" s="1">
        <v>0</v>
      </c>
      <c r="I526" s="1">
        <v>0</v>
      </c>
    </row>
    <row r="527" spans="1:9">
      <c r="A527" s="1" t="s">
        <v>41</v>
      </c>
      <c r="B527" s="1">
        <v>0</v>
      </c>
      <c r="C527" s="1">
        <v>0</v>
      </c>
      <c r="D527" s="1" t="s">
        <v>1996</v>
      </c>
      <c r="E527" s="1">
        <v>0</v>
      </c>
      <c r="F527" s="1">
        <v>0</v>
      </c>
      <c r="G527" s="1">
        <v>0</v>
      </c>
      <c r="H527" s="1">
        <v>0</v>
      </c>
      <c r="I527" s="1">
        <v>0</v>
      </c>
    </row>
    <row r="528" spans="1:9">
      <c r="A528" s="1" t="s">
        <v>41</v>
      </c>
      <c r="B528" s="1">
        <v>0</v>
      </c>
      <c r="C528" s="1">
        <v>0</v>
      </c>
      <c r="D528" s="1" t="s">
        <v>1997</v>
      </c>
      <c r="E528" s="1">
        <v>0</v>
      </c>
      <c r="F528" s="1">
        <v>0</v>
      </c>
      <c r="G528" s="1">
        <v>0</v>
      </c>
      <c r="H528" s="1">
        <v>0</v>
      </c>
      <c r="I528" s="1">
        <v>0</v>
      </c>
    </row>
    <row r="529" spans="1:9">
      <c r="A529" s="1" t="s">
        <v>41</v>
      </c>
      <c r="B529" s="1">
        <v>0</v>
      </c>
      <c r="C529" s="1">
        <v>0</v>
      </c>
      <c r="D529" s="1" t="s">
        <v>1998</v>
      </c>
      <c r="E529" s="1">
        <v>0</v>
      </c>
      <c r="F529" s="1">
        <v>0</v>
      </c>
      <c r="G529" s="1">
        <v>0</v>
      </c>
      <c r="H529" s="1">
        <v>0</v>
      </c>
      <c r="I529" s="1">
        <v>0</v>
      </c>
    </row>
    <row r="530" spans="1:9">
      <c r="A530" s="1" t="s">
        <v>41</v>
      </c>
      <c r="B530" s="1">
        <v>0</v>
      </c>
      <c r="C530" s="1">
        <v>0</v>
      </c>
      <c r="D530" s="1" t="s">
        <v>1999</v>
      </c>
      <c r="E530" s="1">
        <v>0</v>
      </c>
      <c r="F530" s="1">
        <v>0</v>
      </c>
      <c r="G530" s="1">
        <v>0</v>
      </c>
      <c r="H530" s="1">
        <v>0</v>
      </c>
      <c r="I530" s="1">
        <v>0</v>
      </c>
    </row>
    <row r="531" spans="1:9">
      <c r="A531" s="1" t="s">
        <v>41</v>
      </c>
      <c r="B531" s="1">
        <v>0</v>
      </c>
      <c r="C531" s="1">
        <v>0</v>
      </c>
      <c r="D531" s="1" t="s">
        <v>2000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</row>
    <row r="532" spans="1:9">
      <c r="A532" s="1" t="s">
        <v>41</v>
      </c>
      <c r="B532" s="1">
        <v>0</v>
      </c>
      <c r="C532" s="1">
        <v>0</v>
      </c>
      <c r="D532" s="1" t="s">
        <v>2001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</row>
    <row r="533" spans="1:9">
      <c r="A533" s="1" t="s">
        <v>41</v>
      </c>
      <c r="B533" s="1">
        <v>0</v>
      </c>
      <c r="C533" s="1">
        <v>0</v>
      </c>
      <c r="D533" s="1" t="s">
        <v>2002</v>
      </c>
      <c r="E533" s="1">
        <v>0</v>
      </c>
      <c r="F533" s="1">
        <v>0</v>
      </c>
      <c r="G533" s="1">
        <v>0</v>
      </c>
      <c r="H533" s="1">
        <v>0</v>
      </c>
      <c r="I533" s="1">
        <v>0</v>
      </c>
    </row>
    <row r="534" spans="1:9">
      <c r="A534" s="1" t="s">
        <v>41</v>
      </c>
      <c r="B534" s="1">
        <v>0</v>
      </c>
      <c r="C534" s="1">
        <v>0</v>
      </c>
      <c r="D534" s="1" t="s">
        <v>2003</v>
      </c>
      <c r="E534" s="1">
        <v>0</v>
      </c>
      <c r="F534" s="1">
        <v>0</v>
      </c>
      <c r="G534" s="1">
        <v>0</v>
      </c>
      <c r="H534" s="1">
        <v>0</v>
      </c>
      <c r="I534" s="1">
        <v>0</v>
      </c>
    </row>
  </sheetData>
  <mergeCells count="2">
    <mergeCell ref="A1:L1"/>
    <mergeCell ref="AA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2</vt:i4>
      </vt:variant>
    </vt:vector>
  </HeadingPairs>
  <TitlesOfParts>
    <vt:vector size="7" baseType="lpstr">
      <vt:lpstr>PROTOKÓŁ</vt:lpstr>
      <vt:lpstr>Lista sędziów uprawnionych</vt:lpstr>
      <vt:lpstr>Terminarz</vt:lpstr>
      <vt:lpstr>baza zawodników</vt:lpstr>
      <vt:lpstr>BAZA PZTS</vt:lpstr>
      <vt:lpstr>BAZA02</vt:lpstr>
      <vt:lpstr>PZTS2509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OZTS</dc:creator>
  <cp:lastModifiedBy>kala</cp:lastModifiedBy>
  <cp:lastPrinted>2019-08-19T11:44:02Z</cp:lastPrinted>
  <dcterms:created xsi:type="dcterms:W3CDTF">2017-03-15T19:48:29Z</dcterms:created>
  <dcterms:modified xsi:type="dcterms:W3CDTF">2019-10-03T15:56:57Z</dcterms:modified>
</cp:coreProperties>
</file>